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885" windowWidth="10860" windowHeight="5220" activeTab="1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F43" i="1" l="1"/>
  <c r="F48" i="1"/>
  <c r="E110" i="1" l="1"/>
  <c r="D110" i="1"/>
  <c r="F113" i="1"/>
  <c r="E52" i="1" l="1"/>
  <c r="E51" i="1" s="1"/>
  <c r="E50" i="1" s="1"/>
  <c r="F55" i="1"/>
  <c r="F54" i="1"/>
  <c r="F91" i="1" l="1"/>
  <c r="D86" i="1"/>
  <c r="E86" i="1"/>
  <c r="D52" i="1" l="1"/>
  <c r="D51" i="1" s="1"/>
  <c r="D50" i="1" s="1"/>
  <c r="F46" i="1"/>
  <c r="F45" i="1"/>
  <c r="F42" i="1"/>
  <c r="F40" i="1"/>
  <c r="F39" i="1"/>
  <c r="F38" i="1"/>
  <c r="F36" i="1"/>
  <c r="F35" i="1"/>
  <c r="F34" i="1"/>
  <c r="F33" i="1"/>
  <c r="F29" i="1"/>
  <c r="F27" i="1"/>
  <c r="F26" i="1"/>
  <c r="F24" i="1"/>
  <c r="F21" i="1"/>
  <c r="F19" i="1"/>
  <c r="F18" i="1"/>
  <c r="F17" i="1"/>
  <c r="F16" i="1"/>
  <c r="F14" i="1"/>
  <c r="F13" i="1"/>
  <c r="F11" i="1"/>
  <c r="F9" i="1"/>
  <c r="F61" i="1"/>
  <c r="E28" i="1" l="1"/>
  <c r="D28" i="1"/>
  <c r="F28" i="1" l="1"/>
  <c r="F58" i="1" l="1"/>
  <c r="E41" i="1" l="1"/>
  <c r="D41" i="1"/>
  <c r="F41" i="1" l="1"/>
  <c r="E20" i="1"/>
  <c r="D20" i="1"/>
  <c r="F20" i="1" l="1"/>
  <c r="D92" i="1"/>
  <c r="F74" i="1" l="1"/>
  <c r="F93" i="1" l="1"/>
  <c r="E10" i="1" l="1"/>
  <c r="D10" i="1"/>
  <c r="F10" i="1" l="1"/>
  <c r="E92" i="1"/>
  <c r="F92" i="1" l="1"/>
  <c r="F97" i="1" l="1"/>
  <c r="D114" i="1"/>
  <c r="F57" i="1"/>
  <c r="F56" i="1"/>
  <c r="F53" i="1"/>
  <c r="F47" i="1"/>
  <c r="E79" i="1" l="1"/>
  <c r="E15" i="1"/>
  <c r="E103" i="1" l="1"/>
  <c r="E70" i="1"/>
  <c r="E82" i="1"/>
  <c r="E94" i="1"/>
  <c r="E100" i="1"/>
  <c r="E105" i="1"/>
  <c r="E116" i="1"/>
  <c r="D82" i="1"/>
  <c r="D94" i="1"/>
  <c r="E8" i="1"/>
  <c r="E25" i="1"/>
  <c r="E32" i="1"/>
  <c r="E37" i="1"/>
  <c r="E44" i="1"/>
  <c r="F81" i="1"/>
  <c r="F110" i="1"/>
  <c r="D79" i="1"/>
  <c r="D8" i="1"/>
  <c r="D25" i="1"/>
  <c r="D32" i="1"/>
  <c r="D37" i="1"/>
  <c r="D44" i="1"/>
  <c r="D15" i="1"/>
  <c r="F15" i="1" s="1"/>
  <c r="E114" i="1"/>
  <c r="F114" i="1" s="1"/>
  <c r="D116" i="1"/>
  <c r="D70" i="1"/>
  <c r="D100" i="1"/>
  <c r="D103" i="1"/>
  <c r="D105" i="1"/>
  <c r="F80" i="1"/>
  <c r="F117" i="1"/>
  <c r="F115" i="1"/>
  <c r="F111" i="1"/>
  <c r="F109" i="1"/>
  <c r="F108" i="1"/>
  <c r="F107" i="1"/>
  <c r="F106" i="1"/>
  <c r="F102" i="1"/>
  <c r="F101" i="1"/>
  <c r="F78" i="1"/>
  <c r="F75" i="1"/>
  <c r="F73" i="1"/>
  <c r="F72" i="1"/>
  <c r="F71" i="1"/>
  <c r="F99" i="1"/>
  <c r="F98" i="1"/>
  <c r="F96" i="1"/>
  <c r="F95" i="1"/>
  <c r="F104" i="1"/>
  <c r="F87" i="1"/>
  <c r="F88" i="1"/>
  <c r="F84" i="1"/>
  <c r="F85" i="1"/>
  <c r="F89" i="1"/>
  <c r="F83" i="1"/>
  <c r="E7" i="1" l="1"/>
  <c r="F37" i="1"/>
  <c r="F25" i="1"/>
  <c r="F44" i="1"/>
  <c r="F32" i="1"/>
  <c r="F8" i="1"/>
  <c r="D7" i="1"/>
  <c r="E118" i="1"/>
  <c r="D118" i="1"/>
  <c r="F103" i="1"/>
  <c r="F116" i="1"/>
  <c r="E69" i="1"/>
  <c r="D69" i="1"/>
  <c r="F86" i="1"/>
  <c r="F82" i="1"/>
  <c r="F100" i="1"/>
  <c r="F105" i="1"/>
  <c r="F52" i="1"/>
  <c r="F94" i="1"/>
  <c r="F70" i="1"/>
  <c r="F50" i="1" l="1"/>
  <c r="F51" i="1"/>
  <c r="F118" i="1"/>
  <c r="F69" i="1"/>
  <c r="F7" i="1"/>
  <c r="D6" i="1"/>
  <c r="D68" i="1" s="1"/>
  <c r="D119" i="1" s="1"/>
  <c r="E6" i="1" l="1"/>
  <c r="E68" i="1" s="1"/>
  <c r="F68" i="1" s="1"/>
  <c r="E119" i="1" l="1"/>
  <c r="F6" i="1"/>
</calcChain>
</file>

<file path=xl/sharedStrings.xml><?xml version="1.0" encoding="utf-8"?>
<sst xmlns="http://schemas.openxmlformats.org/spreadsheetml/2006/main" count="229" uniqueCount="217">
  <si>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</si>
  <si>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</si>
  <si>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</si>
  <si>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</si>
  <si>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</si>
  <si>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</si>
  <si>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</si>
  <si>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</si>
  <si>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</si>
  <si>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</si>
  <si>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</si>
  <si>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</si>
  <si>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</si>
  <si>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</si>
  <si>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</si>
  <si>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</si>
  <si>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</si>
  <si>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</si>
  <si>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</si>
  <si>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</si>
  <si>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</si>
  <si>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</si>
  <si>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</si>
  <si>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</si>
  <si>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</si>
  <si>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</si>
  <si>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</si>
  <si>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</si>
  <si>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</si>
  <si>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</si>
  <si>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</si>
  <si>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</si>
  <si>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</si>
  <si>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</si>
  <si>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</si>
  <si>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</si>
  <si>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</si>
  <si>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</si>
  <si>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</si>
  <si>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</si>
  <si>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</si>
  <si>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</si>
  <si>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</si>
  <si>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</si>
  <si>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</si>
  <si>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</si>
  <si>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</si>
  <si>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</si>
  <si>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</si>
  <si>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</si>
  <si>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</si>
  <si>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</si>
  <si>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</si>
  <si>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</si>
  <si>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</si>
  <si>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</si>
  <si>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</si>
  <si>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0412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</si>
  <si>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</si>
  <si>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</si>
  <si>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1 11 05000 00 0000 120</t>
  </si>
  <si>
    <t>1 11 07000 00 0000 120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</si>
  <si>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</si>
  <si>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</si>
  <si>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</si>
  <si>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</si>
  <si>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</si>
  <si>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</si>
  <si>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</si>
  <si>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</si>
  <si>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</si>
  <si>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</si>
  <si>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</si>
  <si>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</si>
  <si>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</si>
  <si>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</si>
  <si>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</si>
  <si>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</si>
  <si>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</si>
  <si>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</si>
  <si>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</si>
  <si>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</si>
  <si>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</si>
  <si>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</si>
  <si>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</si>
  <si>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</si>
  <si>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</si>
  <si>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</si>
  <si>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</si>
  <si>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</si>
  <si>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</si>
  <si>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</si>
  <si>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</si>
  <si>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</si>
  <si>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</si>
  <si>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</si>
  <si>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</si>
  <si>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</si>
  <si>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</si>
  <si>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</si>
  <si>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</si>
  <si>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</si>
  <si>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</si>
  <si>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</si>
  <si>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</si>
  <si>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</si>
  <si>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Прочие доходы от использования имущества и прав, находящихся в государственной и муниципальной собственности (соцнайм)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</si>
  <si>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</si>
  <si>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</si>
  <si>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</si>
  <si>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</si>
  <si>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</si>
  <si>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</si>
  <si>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</si>
  <si>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</si>
  <si>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</si>
  <si>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</si>
  <si>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</si>
  <si>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</si>
  <si>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</si>
  <si>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</si>
  <si>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</si>
  <si>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</si>
  <si>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</si>
  <si>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</si>
  <si>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</si>
  <si>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</si>
  <si>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</si>
  <si>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</si>
  <si>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</si>
  <si>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</si>
  <si>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</si>
  <si>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</si>
  <si>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</si>
  <si>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</si>
  <si>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</si>
  <si>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</si>
  <si>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</si>
  <si>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</si>
  <si>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</si>
  <si>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</si>
  <si>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</si>
  <si>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0314</t>
  </si>
  <si>
    <t>Другие вопросы в области национальной безопасности и правоохранительной деятельности</t>
  </si>
  <si>
    <t>Единый сельскохозяйственный налог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</si>
  <si>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</si>
  <si>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</si>
  <si>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</si>
  <si>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</si>
  <si>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</si>
  <si>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</si>
  <si>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</si>
  <si>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</si>
  <si>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</si>
  <si>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</si>
  <si>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</si>
  <si>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</si>
  <si>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</si>
  <si>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</si>
  <si>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0600</t>
  </si>
  <si>
    <t>Охрана окружающей среды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</si>
  <si>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</si>
  <si>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</si>
  <si>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</si>
  <si>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</si>
  <si>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</si>
  <si>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</si>
  <si>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</si>
  <si>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</si>
  <si>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Общегосударственные вопросы</t>
  </si>
  <si>
    <t>Национальная безопасность и правоохранотельная деятельность</t>
  </si>
  <si>
    <t>0105</t>
  </si>
  <si>
    <t>Функционирование судебной системы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</si>
  <si>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</si>
  <si>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</si>
  <si>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</si>
  <si>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</si>
  <si>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 xml:space="preserve">Единый налог на вмененный доход для отдельных видов деятельности 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</si>
  <si>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</si>
  <si>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Прочие доходы от компенсации затрат государства</t>
  </si>
  <si>
    <t>1 13 02994 04 0000 130</t>
  </si>
  <si>
    <t>Доходя бюджетов городских округов от возврата иными организациями остатков субсидий прошлых лет</t>
  </si>
  <si>
    <t>2 18 04030 04 0000 150</t>
  </si>
  <si>
    <t>2 18 04010 04 0000 150</t>
  </si>
  <si>
    <t>2 02 01000 00 0000 150</t>
  </si>
  <si>
    <t>2 02 02000 00 0000 150</t>
  </si>
  <si>
    <t>2 02 03000 00 0000 150</t>
  </si>
  <si>
    <t>1102</t>
  </si>
  <si>
    <t>Массовый спорт</t>
  </si>
  <si>
    <t>Иные межбюджетные трансферты</t>
  </si>
  <si>
    <t>2 02 40000 00 0000 150</t>
  </si>
  <si>
    <t>0107</t>
  </si>
  <si>
    <t>Обеспечение проведение выборов и референдумов</t>
  </si>
  <si>
    <t>0111</t>
  </si>
  <si>
    <t>Резервные фонды</t>
  </si>
  <si>
    <t>Государственная пошлина за выдачу разрешения на установку рекламной конструкции</t>
  </si>
  <si>
    <t>1 08 07150 01 0000 110</t>
  </si>
  <si>
    <t>ЗАДОЛЖЕННОСТЬ И ПЕРЕРАСЧЕТЫ ПО ОТМЕНЕННЫМ НАЛОГАМ, СБОРАМ И ИНЫМ ОБЯЗАТЕЛЬНЫМ ПЛАТЕЖАМ</t>
  </si>
  <si>
    <t>1 09 00000 00 0000 000</t>
  </si>
  <si>
    <t>2 02 15001 00 0000 150</t>
  </si>
  <si>
    <t>2 02 15002 00 0000 150</t>
  </si>
  <si>
    <t>2 02 19999 00 0000 150</t>
  </si>
  <si>
    <t>дотации  на частичную компенсацию расходов на оплату труда работников муниципальных учреждений</t>
  </si>
  <si>
    <t>Прочие безвозмездные поступления от негосударственных организаций в бюджеты городских округов</t>
  </si>
  <si>
    <t>2 04 04000 04 0000 150</t>
  </si>
  <si>
    <t>2 19 60010 04 0000 150</t>
  </si>
  <si>
    <t>0603</t>
  </si>
  <si>
    <t>Охрана объектов растительного и животного мира и среды их обитания</t>
  </si>
  <si>
    <t>Доходы бюджетов городских округов от возврата автономными учреждениями остатков субсидий прошлых лет</t>
  </si>
  <si>
    <t>2 18 04020 04 0000 150</t>
  </si>
  <si>
    <t>Невыясненные поступления</t>
  </si>
  <si>
    <t>1 17 01040 04 0000 180</t>
  </si>
  <si>
    <t>1301</t>
  </si>
  <si>
    <t>св.100</t>
  </si>
  <si>
    <r>
      <t>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на 01.08.2020г.</t>
    </r>
  </si>
  <si>
    <t>И.о. руководителя финансового управления администрации города Енисейска                                                                      И.А.Аркадьева</t>
  </si>
  <si>
    <t>Текущее исполнение городского бюджета на 01.08.2020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</si>
</sst>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89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49" fontId="7" fillId="0" borderId="0" xfId="0" applyNumberFormat="1" applyFont="1" applyBorder="1"/>
    <xf numFmtId="0" fontId="10" fillId="0" borderId="0" xfId="0" applyFont="1" applyBorder="1" applyAlignment="1">
      <alignment horizontal="left" wrapText="1"/>
    </xf>
    <xf numFmtId="0" fontId="7" fillId="0" borderId="0" xfId="0" applyFont="1" applyBorder="1"/>
    <xf numFmtId="49" fontId="11" fillId="0" borderId="0" xfId="0" applyNumberFormat="1" applyFont="1" applyBorder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7" fillId="0" borderId="0" xfId="0" applyFont="1" applyFill="1" applyBorder="1"/>
    <xf numFmtId="0" fontId="11" fillId="0" borderId="0" xfId="0" applyFont="1" applyFill="1"/>
    <xf numFmtId="0" fontId="11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6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5" fillId="0" borderId="2" xfId="0" applyFont="1" applyBorder="1"/>
    <xf numFmtId="0" fontId="14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6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164" fontId="18" fillId="0" borderId="3" xfId="0" applyNumberFormat="1" applyFont="1" applyBorder="1"/>
    <xf numFmtId="49" fontId="18" fillId="0" borderId="2" xfId="0" applyNumberFormat="1" applyFont="1" applyBorder="1" applyAlignment="1">
      <alignment horizontal="justify" vertical="top" wrapText="1"/>
    </xf>
    <xf numFmtId="0" fontId="19" fillId="0" borderId="2" xfId="0" applyFont="1" applyBorder="1" applyAlignment="1">
      <alignment horizontal="justify" vertical="top" wrapText="1"/>
    </xf>
    <xf numFmtId="164" fontId="18" fillId="0" borderId="2" xfId="0" applyNumberFormat="1" applyFont="1" applyBorder="1"/>
    <xf numFmtId="164" fontId="18" fillId="0" borderId="2" xfId="0" applyNumberFormat="1" applyFont="1" applyFill="1" applyBorder="1"/>
    <xf numFmtId="49" fontId="20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justify" vertical="top" wrapText="1"/>
    </xf>
    <xf numFmtId="0" fontId="19" fillId="0" borderId="2" xfId="0" applyFont="1" applyBorder="1" applyAlignment="1">
      <alignment horizontal="left" vertical="top" wrapText="1"/>
    </xf>
    <xf numFmtId="164" fontId="16" fillId="0" borderId="2" xfId="0" applyNumberFormat="1" applyFont="1" applyBorder="1"/>
    <xf numFmtId="164" fontId="18" fillId="0" borderId="2" xfId="0" applyNumberFormat="1" applyFont="1" applyBorder="1" applyAlignment="1">
      <alignment horizontal="right"/>
    </xf>
    <xf numFmtId="164" fontId="18" fillId="2" borderId="2" xfId="0" applyNumberFormat="1" applyFont="1" applyFill="1" applyBorder="1"/>
    <xf numFmtId="164" fontId="16" fillId="2" borderId="2" xfId="0" applyNumberFormat="1" applyFont="1" applyFill="1" applyBorder="1"/>
    <xf numFmtId="164" fontId="16" fillId="0" borderId="2" xfId="0" applyNumberFormat="1" applyFont="1" applyFill="1" applyBorder="1"/>
    <xf numFmtId="49" fontId="18" fillId="0" borderId="6" xfId="0" applyNumberFormat="1" applyFont="1" applyBorder="1" applyAlignment="1">
      <alignment horizontal="justify" vertical="top" wrapText="1"/>
    </xf>
    <xf numFmtId="0" fontId="19" fillId="0" borderId="6" xfId="0" applyFont="1" applyBorder="1" applyAlignment="1">
      <alignment horizontal="left" vertical="top" wrapText="1"/>
    </xf>
    <xf numFmtId="164" fontId="18" fillId="0" borderId="6" xfId="0" applyNumberFormat="1" applyFont="1" applyFill="1" applyBorder="1"/>
    <xf numFmtId="49" fontId="19" fillId="0" borderId="3" xfId="0" applyNumberFormat="1" applyFont="1" applyBorder="1" applyAlignment="1">
      <alignment horizontal="justify" vertical="top" wrapText="1"/>
    </xf>
    <xf numFmtId="164" fontId="16" fillId="0" borderId="3" xfId="0" applyNumberFormat="1" applyFont="1" applyFill="1" applyBorder="1"/>
    <xf numFmtId="49" fontId="16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164" fontId="16" fillId="0" borderId="6" xfId="0" applyNumberFormat="1" applyFont="1" applyBorder="1"/>
    <xf numFmtId="164" fontId="16" fillId="0" borderId="6" xfId="0" applyNumberFormat="1" applyFont="1" applyFill="1" applyBorder="1"/>
    <xf numFmtId="164" fontId="18" fillId="0" borderId="4" xfId="0" applyNumberFormat="1" applyFont="1" applyBorder="1"/>
    <xf numFmtId="49" fontId="16" fillId="0" borderId="8" xfId="0" applyNumberFormat="1" applyFont="1" applyBorder="1" applyAlignment="1" applyProtection="1">
      <alignment horizontal="left" vertical="top" wrapText="1"/>
    </xf>
    <xf numFmtId="0" fontId="22" fillId="0" borderId="2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justify" vertical="top" wrapText="1"/>
    </xf>
    <xf numFmtId="164" fontId="20" fillId="0" borderId="2" xfId="0" applyNumberFormat="1" applyFont="1" applyBorder="1"/>
    <xf numFmtId="164" fontId="20" fillId="0" borderId="6" xfId="0" applyNumberFormat="1" applyFont="1" applyBorder="1"/>
    <xf numFmtId="164" fontId="23" fillId="0" borderId="3" xfId="0" applyNumberFormat="1" applyFont="1" applyBorder="1"/>
    <xf numFmtId="164" fontId="23" fillId="0" borderId="7" xfId="0" applyNumberFormat="1" applyFont="1" applyBorder="1"/>
    <xf numFmtId="164" fontId="20" fillId="0" borderId="2" xfId="0" applyNumberFormat="1" applyFont="1" applyBorder="1" applyAlignment="1">
      <alignment horizontal="right"/>
    </xf>
    <xf numFmtId="0" fontId="16" fillId="0" borderId="2" xfId="1" applyNumberFormat="1" applyFont="1" applyFill="1" applyBorder="1" applyAlignment="1">
      <alignment horizontal="left" vertical="top" wrapText="1"/>
    </xf>
    <xf numFmtId="0" fontId="16" fillId="0" borderId="2" xfId="1" applyFont="1" applyBorder="1" applyAlignment="1">
      <alignment horizontal="justify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justify" wrapText="1"/>
    </xf>
    <xf numFmtId="0" fontId="20" fillId="0" borderId="15" xfId="0" applyFont="1" applyBorder="1" applyAlignment="1"/>
    <xf numFmtId="0" fontId="24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464215228739623"/>
          <c:y val="2.2859720567446531E-2"/>
          <c:w val="0.86990876927805383"/>
          <c:h val="0.88451164156363582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План, тыс.руб.</c:v>
          </c:tx>
          <c:spPr>
            <a:solidFill>
              <a:srgbClr val="0070C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Лист1!$B$2:$B$3</c:f>
              <c:numCache>
                <c:formatCode>#,##0.0</c:formatCode>
                <c:ptCount val="2"/>
                <c:pt idx="0">
                  <c:v>1139198.5</c:v>
                </c:pt>
                <c:pt idx="1">
                  <c:v>1154758</c:v>
                </c:pt>
              </c:numCache>
            </c:numRef>
          </c:val>
        </c:ser>
        <c:ser>
          <c:idx val="1"/>
          <c:order val="1"/>
          <c:tx>
            <c:v>Факт, тыс.руб.</c:v>
          </c:tx>
          <c:spPr>
            <a:solidFill>
              <a:srgbClr val="C0000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Лист1!$C$2:$C$3</c:f>
              <c:numCache>
                <c:formatCode>#,##0.0</c:formatCode>
                <c:ptCount val="2"/>
                <c:pt idx="0">
                  <c:v>486618.4</c:v>
                </c:pt>
                <c:pt idx="1">
                  <c:v>487571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001600"/>
        <c:axId val="186098048"/>
      </c:barChart>
      <c:catAx>
        <c:axId val="137001600"/>
        <c:scaling>
          <c:orientation val="minMax"/>
        </c:scaling>
        <c:delete val="0"/>
        <c:axPos val="b"/>
        <c:majorTickMark val="out"/>
        <c:minorTickMark val="none"/>
        <c:tickLblPos val="nextTo"/>
        <c:crossAx val="186098048"/>
        <c:crossesAt val="0"/>
        <c:auto val="1"/>
        <c:lblAlgn val="ctr"/>
        <c:lblOffset val="100"/>
        <c:noMultiLvlLbl val="0"/>
      </c:catAx>
      <c:valAx>
        <c:axId val="186098048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137001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000516809762356"/>
          <c:y val="3.4592541217321901E-2"/>
          <c:w val="0.20100786159405265"/>
          <c:h val="0.1518034394645805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76199</xdr:rowOff>
    </xdr:from>
    <xdr:to>
      <xdr:col>14</xdr:col>
      <xdr:colOff>601767</xdr:colOff>
      <xdr:row>38</xdr:row>
      <xdr:rowOff>85724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0.87844</cdr:x>
      <cdr:y>0.49655</cdr:y>
    </cdr:from>
    <cdr:to>
      <cdr:x>0.98391</cdr:x>
      <cdr:y>0.5931</cdr:y>
    </cdr:to>
    <cdr:sp macro="" textlink="">
      <cdr:nvSpPr>
        <cdr:cNvPr id="4" name="Овальная выноска 3"/>
        <cdr:cNvSpPr/>
      </cdr:nvSpPr>
      <cdr:spPr>
        <a:xfrm xmlns:a="http://schemas.openxmlformats.org/drawingml/2006/main">
          <a:off x="7448277" y="2592288"/>
          <a:ext cx="894274" cy="504047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42,2%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0.44705</cdr:x>
      <cdr:y>0.49312</cdr:y>
    </cdr:from>
    <cdr:to>
      <cdr:x>0.55745</cdr:x>
      <cdr:y>0.58277</cdr:y>
    </cdr:to>
    <cdr:sp macro="" textlink="">
      <cdr:nvSpPr>
        <cdr:cNvPr id="5" name="Овальная выноска 4"/>
        <cdr:cNvSpPr/>
      </cdr:nvSpPr>
      <cdr:spPr>
        <a:xfrm xmlns:a="http://schemas.openxmlformats.org/drawingml/2006/main">
          <a:off x="3790483" y="2719559"/>
          <a:ext cx="936076" cy="494418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42,7%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_rels/themeOverrid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Изящная">
    <a:dk1>
      <a:sysClr val="windowText" lastClr="000000"/>
    </a:dk1>
    <a:lt1>
      <a:sysClr val="window" lastClr="FFFFFF"/>
    </a:lt1>
    <a:dk2>
      <a:srgbClr val="B13F9A"/>
    </a:dk2>
    <a:lt2>
      <a:srgbClr val="F4E7ED"/>
    </a:lt2>
    <a:accent1>
      <a:srgbClr val="B83D68"/>
    </a:accent1>
    <a:accent2>
      <a:srgbClr val="AC66BB"/>
    </a:accent2>
    <a:accent3>
      <a:srgbClr val="DE6C36"/>
    </a:accent3>
    <a:accent4>
      <a:srgbClr val="F9B639"/>
    </a:accent4>
    <a:accent5>
      <a:srgbClr val="CF6DA4"/>
    </a:accent5>
    <a:accent6>
      <a:srgbClr val="FA8D3D"/>
    </a:accent6>
    <a:hlink>
      <a:srgbClr val="FFDE66"/>
    </a:hlink>
    <a:folHlink>
      <a:srgbClr val="D490C5"/>
    </a:folHlink>
  </a:clrScheme>
  <a:fontScheme name="Трек">
    <a:majorFont>
      <a:latin typeface="Franklin Gothic Medium"/>
      <a:ea typeface=""/>
      <a:cs typeface=""/>
      <a:font script="Jpan" typeface="HG創英角ｺﾞｼｯｸUB"/>
      <a:font script="Hang" typeface="돋움"/>
      <a:font script="Hans" typeface="隶书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Franklin Gothic Book"/>
      <a:ea typeface=""/>
      <a:cs typeface=""/>
      <a:font script="Jpan" typeface="HGｺﾞｼｯｸE"/>
      <a:font script="Hang" typeface="돋움"/>
      <a:font script="Hans" typeface="华文楷体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inorFont>
  </a:fontScheme>
  <a:fmtScheme name="Трек">
    <a:fillStyleLst>
      <a:solidFill>
        <a:schemeClr val="phClr"/>
      </a:solidFill>
      <a:gradFill rotWithShape="1">
        <a:gsLst>
          <a:gs pos="0">
            <a:schemeClr val="phClr">
              <a:tint val="30000"/>
              <a:satMod val="250000"/>
            </a:schemeClr>
          </a:gs>
          <a:gs pos="72000">
            <a:schemeClr val="phClr">
              <a:tint val="75000"/>
              <a:satMod val="210000"/>
            </a:schemeClr>
          </a:gs>
          <a:gs pos="100000">
            <a:schemeClr val="phClr">
              <a:tint val="85000"/>
              <a:satMod val="210000"/>
            </a:schemeClr>
          </a:gs>
        </a:gsLst>
        <a:lin ang="5400000" scaled="1"/>
      </a:gradFill>
      <a:gradFill rotWithShape="1">
        <a:gsLst>
          <a:gs pos="0">
            <a:schemeClr val="phClr">
              <a:tint val="75000"/>
              <a:shade val="85000"/>
              <a:satMod val="230000"/>
            </a:schemeClr>
          </a:gs>
          <a:gs pos="25000">
            <a:schemeClr val="phClr">
              <a:tint val="90000"/>
              <a:shade val="70000"/>
              <a:satMod val="220000"/>
            </a:schemeClr>
          </a:gs>
          <a:gs pos="50000">
            <a:schemeClr val="phClr">
              <a:tint val="90000"/>
              <a:shade val="58000"/>
              <a:satMod val="225000"/>
            </a:schemeClr>
          </a:gs>
          <a:gs pos="65000">
            <a:schemeClr val="phClr">
              <a:tint val="90000"/>
              <a:shade val="58000"/>
              <a:satMod val="225000"/>
            </a:schemeClr>
          </a:gs>
          <a:gs pos="80000">
            <a:schemeClr val="phClr">
              <a:tint val="90000"/>
              <a:shade val="69000"/>
              <a:satMod val="220000"/>
            </a:schemeClr>
          </a:gs>
          <a:gs pos="100000">
            <a:schemeClr val="phClr">
              <a:tint val="77000"/>
              <a:shade val="80000"/>
              <a:satMod val="230000"/>
            </a:schemeClr>
          </a:gs>
        </a:gsLst>
        <a:lin ang="5400000" scaled="1"/>
      </a:gradFill>
    </a:fillStyleLst>
    <a:lnStyleLst>
      <a:ln w="10000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rthographicFront">
            <a:rot lat="0" lon="0" rev="0"/>
          </a:camera>
          <a:lightRig rig="threePt" dir="tl">
            <a:rot lat="0" lon="0" rev="0"/>
          </a:lightRig>
        </a:scene3d>
        <a:sp3d prstMaterial="metal">
          <a:bevelT w="10000" h="10000"/>
        </a:sp3d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bliqueTopLeft" fov="600000">
            <a:rot lat="0" lon="0" rev="0"/>
          </a:camera>
          <a:lightRig rig="balanced" dir="t">
            <a:rot lat="0" lon="0" rev="19200000"/>
          </a:lightRig>
        </a:scene3d>
        <a:sp3d contourW="12700" prstMaterial="matte">
          <a:bevelT w="60000" h="50800"/>
          <a:contourClr>
            <a:schemeClr val="phClr">
              <a:shade val="60000"/>
              <a:satMod val="110000"/>
            </a:schemeClr>
          </a:contourClr>
        </a:sp3d>
      </a:effectStyle>
    </a:effectStyleLst>
    <a:bg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shade val="90000"/>
              <a:satMod val="150000"/>
            </a:schemeClr>
            <a:schemeClr val="phClr">
              <a:tint val="88000"/>
              <a:satMod val="105000"/>
            </a:schemeClr>
          </a:duotone>
        </a:blip>
        <a:tile tx="0" ty="0" sx="95000" sy="95000" flip="none" algn="t"/>
      </a:blipFill>
      <a:blipFill>
        <a:blip xmlns:r="http://schemas.openxmlformats.org/officeDocument/2006/relationships" r:embed="rId2">
          <a:duotone>
            <a:schemeClr val="phClr">
              <a:shade val="30000"/>
              <a:satMod val="455000"/>
            </a:schemeClr>
            <a:schemeClr val="phClr">
              <a:tint val="95000"/>
              <a:satMod val="120000"/>
            </a:schemeClr>
          </a:duotone>
        </a:blip>
        <a:stretch>
          <a:fillRect/>
        </a:stretch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view="pageBreakPreview" zoomScaleNormal="75" workbookViewId="0">
      <selection activeCell="H116" sqref="H116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6" ht="1.5" customHeight="1" x14ac:dyDescent="0.2">
      <c r="F1" s="1"/>
    </row>
    <row r="2" spans="1:6" x14ac:dyDescent="0.2">
      <c r="B2" s="72" t="s">
        <v>214</v>
      </c>
      <c r="C2" s="73"/>
      <c r="D2" s="73"/>
      <c r="E2" s="73"/>
      <c r="F2" s="73"/>
    </row>
    <row r="3" spans="1:6" ht="21.75" customHeight="1" thickBot="1" x14ac:dyDescent="0.25">
      <c r="B3" s="73"/>
      <c r="C3" s="73"/>
      <c r="D3" s="73"/>
      <c r="E3" s="73"/>
      <c r="F3" s="73"/>
    </row>
    <row r="4" spans="1:6" ht="12.75" customHeight="1" x14ac:dyDescent="0.2">
      <c r="A4" s="2"/>
      <c r="B4" s="74" t="s">
        <v>0</v>
      </c>
      <c r="C4" s="75"/>
      <c r="D4" s="80" t="s">
        <v>1</v>
      </c>
      <c r="E4" s="82" t="s">
        <v>2</v>
      </c>
      <c r="F4" s="78" t="s">
        <v>3</v>
      </c>
    </row>
    <row r="5" spans="1:6" ht="13.5" thickBot="1" x14ac:dyDescent="0.25">
      <c r="A5" s="2"/>
      <c r="B5" s="76"/>
      <c r="C5" s="77"/>
      <c r="D5" s="81"/>
      <c r="E5" s="83"/>
      <c r="F5" s="79"/>
    </row>
    <row r="6" spans="1:6" ht="19.5" customHeight="1" x14ac:dyDescent="0.2">
      <c r="B6" s="30"/>
      <c r="C6" s="35" t="s">
        <v>5</v>
      </c>
      <c r="D6" s="36">
        <f>SUM(D7+D50)</f>
        <v>1139198.5</v>
      </c>
      <c r="E6" s="36">
        <f>SUM(E7+E50)</f>
        <v>486618.44000000006</v>
      </c>
      <c r="F6" s="66">
        <f t="shared" ref="F6:F58" si="0">E6*100/D6</f>
        <v>42.715860317582937</v>
      </c>
    </row>
    <row r="7" spans="1:6" ht="14.25" customHeight="1" x14ac:dyDescent="0.2">
      <c r="B7" s="19" t="s">
        <v>4</v>
      </c>
      <c r="C7" s="43" t="s">
        <v>51</v>
      </c>
      <c r="D7" s="39">
        <f>SUM(D8+D20+D25+D28+D32+D37+D44+D47+D48+D41+D15+D31)</f>
        <v>180837.19999999998</v>
      </c>
      <c r="E7" s="39">
        <f>SUM(E8+E20+E25+E28+E32+E37+E44+E47+E48+E41+E15+E31+E49)</f>
        <v>94649.54</v>
      </c>
      <c r="F7" s="64">
        <f t="shared" si="0"/>
        <v>52.339640295248991</v>
      </c>
    </row>
    <row r="8" spans="1:6" ht="15.75" customHeight="1" x14ac:dyDescent="0.2">
      <c r="B8" s="19" t="s">
        <v>40</v>
      </c>
      <c r="C8" s="21" t="s">
        <v>79</v>
      </c>
      <c r="D8" s="40">
        <f>SUM(D9+D10)</f>
        <v>130252.49999999999</v>
      </c>
      <c r="E8" s="40">
        <f>SUM(E9+E10)</f>
        <v>68371.5</v>
      </c>
      <c r="F8" s="64">
        <f t="shared" si="0"/>
        <v>52.491506880866019</v>
      </c>
    </row>
    <row r="9" spans="1:6" ht="14.25" customHeight="1" x14ac:dyDescent="0.2">
      <c r="B9" s="19" t="s">
        <v>6</v>
      </c>
      <c r="C9" s="22" t="s">
        <v>7</v>
      </c>
      <c r="D9" s="48">
        <v>599.70000000000005</v>
      </c>
      <c r="E9" s="48">
        <v>573.29999999999995</v>
      </c>
      <c r="F9" s="64">
        <f t="shared" si="0"/>
        <v>95.5977988994497</v>
      </c>
    </row>
    <row r="10" spans="1:6" ht="17.25" customHeight="1" x14ac:dyDescent="0.2">
      <c r="B10" s="62" t="s">
        <v>8</v>
      </c>
      <c r="C10" s="21" t="s">
        <v>9</v>
      </c>
      <c r="D10" s="40">
        <f>SUM(D11:D14)</f>
        <v>129652.79999999999</v>
      </c>
      <c r="E10" s="40">
        <f>SUM(E11:E14)</f>
        <v>67798.2</v>
      </c>
      <c r="F10" s="64">
        <f t="shared" si="0"/>
        <v>52.292121728184817</v>
      </c>
    </row>
    <row r="11" spans="1:6" ht="68.25" customHeight="1" x14ac:dyDescent="0.2">
      <c r="B11" s="33" t="s">
        <v>165</v>
      </c>
      <c r="C11" s="22" t="s">
        <v>161</v>
      </c>
      <c r="D11" s="48">
        <v>128579.9</v>
      </c>
      <c r="E11" s="48">
        <v>67278.8</v>
      </c>
      <c r="F11" s="64">
        <f t="shared" si="0"/>
        <v>52.324507951864952</v>
      </c>
    </row>
    <row r="12" spans="1:6" ht="93" customHeight="1" x14ac:dyDescent="0.2">
      <c r="B12" s="33" t="s">
        <v>166</v>
      </c>
      <c r="C12" s="22" t="s">
        <v>162</v>
      </c>
      <c r="D12" s="48">
        <v>156.19999999999999</v>
      </c>
      <c r="E12" s="48">
        <v>-21.1</v>
      </c>
      <c r="F12" s="64"/>
    </row>
    <row r="13" spans="1:6" ht="46.5" customHeight="1" x14ac:dyDescent="0.2">
      <c r="B13" s="33" t="s">
        <v>167</v>
      </c>
      <c r="C13" s="22" t="s">
        <v>163</v>
      </c>
      <c r="D13" s="48">
        <v>390.7</v>
      </c>
      <c r="E13" s="48">
        <v>335.2</v>
      </c>
      <c r="F13" s="64">
        <f t="shared" si="0"/>
        <v>85.79472741233684</v>
      </c>
    </row>
    <row r="14" spans="1:6" ht="84.75" customHeight="1" x14ac:dyDescent="0.2">
      <c r="B14" s="33" t="s">
        <v>168</v>
      </c>
      <c r="C14" s="22" t="s">
        <v>164</v>
      </c>
      <c r="D14" s="48">
        <v>526</v>
      </c>
      <c r="E14" s="48">
        <v>205.3</v>
      </c>
      <c r="F14" s="64">
        <f t="shared" si="0"/>
        <v>39.030418250950568</v>
      </c>
    </row>
    <row r="15" spans="1:6" ht="29.25" customHeight="1" x14ac:dyDescent="0.2">
      <c r="B15" s="19" t="s">
        <v>101</v>
      </c>
      <c r="C15" s="21" t="s">
        <v>91</v>
      </c>
      <c r="D15" s="40">
        <f>SUM(D16:D19)</f>
        <v>752.1</v>
      </c>
      <c r="E15" s="40">
        <f>SUM(E16:E19)</f>
        <v>363.2</v>
      </c>
      <c r="F15" s="64">
        <f t="shared" si="0"/>
        <v>48.291450604972745</v>
      </c>
    </row>
    <row r="16" spans="1:6" ht="54.75" customHeight="1" x14ac:dyDescent="0.2">
      <c r="B16" s="33" t="s">
        <v>96</v>
      </c>
      <c r="C16" s="22" t="s">
        <v>92</v>
      </c>
      <c r="D16" s="48">
        <v>344.7</v>
      </c>
      <c r="E16" s="48">
        <v>170.7</v>
      </c>
      <c r="F16" s="64">
        <f t="shared" si="0"/>
        <v>49.521322889469104</v>
      </c>
    </row>
    <row r="17" spans="2:6" ht="43.5" customHeight="1" x14ac:dyDescent="0.2">
      <c r="B17" s="33" t="s">
        <v>97</v>
      </c>
      <c r="C17" s="22" t="s">
        <v>93</v>
      </c>
      <c r="D17" s="48">
        <v>1.8</v>
      </c>
      <c r="E17" s="48">
        <v>1.1000000000000001</v>
      </c>
      <c r="F17" s="64">
        <f t="shared" si="0"/>
        <v>61.111111111111114</v>
      </c>
    </row>
    <row r="18" spans="2:6" ht="69.75" customHeight="1" x14ac:dyDescent="0.2">
      <c r="B18" s="33" t="s">
        <v>98</v>
      </c>
      <c r="C18" s="22" t="s">
        <v>94</v>
      </c>
      <c r="D18" s="48">
        <v>450.1</v>
      </c>
      <c r="E18" s="48">
        <v>225.2</v>
      </c>
      <c r="F18" s="64">
        <f t="shared" si="0"/>
        <v>50.033325927571646</v>
      </c>
    </row>
    <row r="19" spans="2:6" ht="67.5" customHeight="1" x14ac:dyDescent="0.2">
      <c r="B19" s="33" t="s">
        <v>99</v>
      </c>
      <c r="C19" s="22" t="s">
        <v>95</v>
      </c>
      <c r="D19" s="48">
        <v>-44.5</v>
      </c>
      <c r="E19" s="48">
        <v>-33.799999999999997</v>
      </c>
      <c r="F19" s="64">
        <f t="shared" si="0"/>
        <v>75.955056179775269</v>
      </c>
    </row>
    <row r="20" spans="2:6" ht="17.25" customHeight="1" x14ac:dyDescent="0.2">
      <c r="B20" s="20" t="s">
        <v>100</v>
      </c>
      <c r="C20" s="23" t="s">
        <v>37</v>
      </c>
      <c r="D20" s="40">
        <f>SUM(D21+D24+D23+D22)</f>
        <v>12238.3</v>
      </c>
      <c r="E20" s="40">
        <f>SUM(E21+E24+E23+E22)</f>
        <v>7440.34</v>
      </c>
      <c r="F20" s="64">
        <f t="shared" si="0"/>
        <v>60.795535327619035</v>
      </c>
    </row>
    <row r="21" spans="2:6" ht="26.25" customHeight="1" x14ac:dyDescent="0.2">
      <c r="B21" s="19" t="s">
        <v>47</v>
      </c>
      <c r="C21" s="22" t="s">
        <v>177</v>
      </c>
      <c r="D21" s="48">
        <v>11893.3</v>
      </c>
      <c r="E21" s="48">
        <v>7360</v>
      </c>
      <c r="F21" s="64">
        <f t="shared" si="0"/>
        <v>61.883581512280024</v>
      </c>
    </row>
    <row r="22" spans="2:6" ht="44.25" hidden="1" customHeight="1" x14ac:dyDescent="0.2">
      <c r="B22" s="19" t="s">
        <v>47</v>
      </c>
      <c r="C22" s="22" t="s">
        <v>178</v>
      </c>
      <c r="D22" s="48">
        <v>0</v>
      </c>
      <c r="E22" s="48">
        <v>0.04</v>
      </c>
      <c r="F22" s="64"/>
    </row>
    <row r="23" spans="2:6" ht="26.25" customHeight="1" x14ac:dyDescent="0.2">
      <c r="B23" s="19" t="s">
        <v>102</v>
      </c>
      <c r="C23" s="22" t="s">
        <v>144</v>
      </c>
      <c r="D23" s="48">
        <v>15</v>
      </c>
      <c r="E23" s="48">
        <v>-65</v>
      </c>
      <c r="F23" s="68" t="s">
        <v>213</v>
      </c>
    </row>
    <row r="24" spans="2:6" ht="38.25" customHeight="1" x14ac:dyDescent="0.2">
      <c r="B24" s="19" t="s">
        <v>102</v>
      </c>
      <c r="C24" s="22" t="s">
        <v>103</v>
      </c>
      <c r="D24" s="48">
        <v>330</v>
      </c>
      <c r="E24" s="48">
        <v>145.30000000000001</v>
      </c>
      <c r="F24" s="64">
        <f t="shared" si="0"/>
        <v>44.030303030303038</v>
      </c>
    </row>
    <row r="25" spans="2:6" x14ac:dyDescent="0.2">
      <c r="B25" s="19" t="s">
        <v>10</v>
      </c>
      <c r="C25" s="23" t="s">
        <v>11</v>
      </c>
      <c r="D25" s="40">
        <f>SUM(D26+D27)</f>
        <v>7360</v>
      </c>
      <c r="E25" s="40">
        <f>SUM(E26+E27)</f>
        <v>1457.9</v>
      </c>
      <c r="F25" s="64">
        <f t="shared" si="0"/>
        <v>19.808423913043477</v>
      </c>
    </row>
    <row r="26" spans="2:6" x14ac:dyDescent="0.2">
      <c r="B26" s="19" t="s">
        <v>48</v>
      </c>
      <c r="C26" s="22" t="s">
        <v>12</v>
      </c>
      <c r="D26" s="48">
        <v>4800</v>
      </c>
      <c r="E26" s="48">
        <v>714.5</v>
      </c>
      <c r="F26" s="64">
        <f t="shared" si="0"/>
        <v>14.885416666666666</v>
      </c>
    </row>
    <row r="27" spans="2:6" ht="15.75" customHeight="1" x14ac:dyDescent="0.2">
      <c r="B27" s="19" t="s">
        <v>46</v>
      </c>
      <c r="C27" s="22" t="s">
        <v>36</v>
      </c>
      <c r="D27" s="48">
        <v>2560</v>
      </c>
      <c r="E27" s="48">
        <v>743.4</v>
      </c>
      <c r="F27" s="64">
        <f t="shared" si="0"/>
        <v>29.0390625</v>
      </c>
    </row>
    <row r="28" spans="2:6" ht="16.5" customHeight="1" x14ac:dyDescent="0.2">
      <c r="B28" s="19" t="s">
        <v>13</v>
      </c>
      <c r="C28" s="23" t="s">
        <v>14</v>
      </c>
      <c r="D28" s="40">
        <f>SUM(D29:D30)</f>
        <v>7010</v>
      </c>
      <c r="E28" s="40">
        <f>SUM(E29:E30)</f>
        <v>3674.1</v>
      </c>
      <c r="F28" s="64">
        <f t="shared" si="0"/>
        <v>52.412268188302427</v>
      </c>
    </row>
    <row r="29" spans="2:6" ht="26.25" customHeight="1" x14ac:dyDescent="0.2">
      <c r="B29" s="24" t="s">
        <v>66</v>
      </c>
      <c r="C29" s="25" t="s">
        <v>65</v>
      </c>
      <c r="D29" s="48">
        <v>7010</v>
      </c>
      <c r="E29" s="48">
        <v>3674.1</v>
      </c>
      <c r="F29" s="64">
        <f t="shared" si="0"/>
        <v>52.412268188302427</v>
      </c>
    </row>
    <row r="30" spans="2:6" ht="0.75" hidden="1" customHeight="1" x14ac:dyDescent="0.2">
      <c r="B30" s="24" t="s">
        <v>196</v>
      </c>
      <c r="C30" s="25" t="s">
        <v>195</v>
      </c>
      <c r="D30" s="48">
        <v>0</v>
      </c>
      <c r="E30" s="48">
        <v>0</v>
      </c>
      <c r="F30" s="64"/>
    </row>
    <row r="31" spans="2:6" ht="27.75" hidden="1" customHeight="1" x14ac:dyDescent="0.2">
      <c r="B31" s="24" t="s">
        <v>198</v>
      </c>
      <c r="C31" s="21" t="s">
        <v>197</v>
      </c>
      <c r="D31" s="48">
        <v>0</v>
      </c>
      <c r="E31" s="48">
        <v>0</v>
      </c>
      <c r="F31" s="64"/>
    </row>
    <row r="32" spans="2:6" ht="42.75" customHeight="1" x14ac:dyDescent="0.2">
      <c r="B32" s="19" t="s">
        <v>15</v>
      </c>
      <c r="C32" s="23" t="s">
        <v>16</v>
      </c>
      <c r="D32" s="40">
        <f>SUM(D33+D35+D36+D34)</f>
        <v>11420.9</v>
      </c>
      <c r="E32" s="40">
        <f>SUM(E33+E35+E36+E34)</f>
        <v>4807.8</v>
      </c>
      <c r="F32" s="64">
        <f t="shared" si="0"/>
        <v>42.096507280512043</v>
      </c>
    </row>
    <row r="33" spans="1:6" ht="30" customHeight="1" x14ac:dyDescent="0.2">
      <c r="B33" s="19" t="s">
        <v>60</v>
      </c>
      <c r="C33" s="26" t="s">
        <v>105</v>
      </c>
      <c r="D33" s="48">
        <v>4246.7</v>
      </c>
      <c r="E33" s="48">
        <v>2410.3000000000002</v>
      </c>
      <c r="F33" s="64">
        <f t="shared" si="0"/>
        <v>56.75701132644172</v>
      </c>
    </row>
    <row r="34" spans="1:6" ht="28.5" customHeight="1" x14ac:dyDescent="0.2">
      <c r="B34" s="19" t="s">
        <v>60</v>
      </c>
      <c r="C34" s="26" t="s">
        <v>104</v>
      </c>
      <c r="D34" s="48">
        <v>4438.7</v>
      </c>
      <c r="E34" s="48">
        <v>1062.0999999999999</v>
      </c>
      <c r="F34" s="64">
        <f t="shared" si="0"/>
        <v>23.928177168990917</v>
      </c>
    </row>
    <row r="35" spans="1:6" ht="30.75" customHeight="1" x14ac:dyDescent="0.2">
      <c r="B35" s="19" t="s">
        <v>61</v>
      </c>
      <c r="C35" s="26" t="s">
        <v>59</v>
      </c>
      <c r="D35" s="48">
        <v>145</v>
      </c>
      <c r="E35" s="48">
        <v>0</v>
      </c>
      <c r="F35" s="64">
        <f t="shared" si="0"/>
        <v>0</v>
      </c>
    </row>
    <row r="36" spans="1:6" ht="42" customHeight="1" x14ac:dyDescent="0.2">
      <c r="B36" s="19" t="s">
        <v>62</v>
      </c>
      <c r="C36" s="26" t="s">
        <v>106</v>
      </c>
      <c r="D36" s="48">
        <v>2590.5</v>
      </c>
      <c r="E36" s="48">
        <v>1335.4</v>
      </c>
      <c r="F36" s="64">
        <f t="shared" si="0"/>
        <v>51.549893842887471</v>
      </c>
    </row>
    <row r="37" spans="1:6" ht="25.5" x14ac:dyDescent="0.2">
      <c r="A37" s="3"/>
      <c r="B37" s="27" t="s">
        <v>41</v>
      </c>
      <c r="C37" s="23" t="s">
        <v>64</v>
      </c>
      <c r="D37" s="40">
        <f>SUM(D38:D40)</f>
        <v>1394.0000000000002</v>
      </c>
      <c r="E37" s="40">
        <f>SUM(E38:E40)</f>
        <v>45</v>
      </c>
      <c r="F37" s="64">
        <f t="shared" si="0"/>
        <v>3.2281205164992821</v>
      </c>
    </row>
    <row r="38" spans="1:6" ht="25.5" x14ac:dyDescent="0.2">
      <c r="A38" s="3"/>
      <c r="B38" s="27" t="s">
        <v>80</v>
      </c>
      <c r="C38" s="25" t="s">
        <v>81</v>
      </c>
      <c r="D38" s="48">
        <v>1251.4000000000001</v>
      </c>
      <c r="E38" s="48">
        <v>26.9</v>
      </c>
      <c r="F38" s="64">
        <f t="shared" si="0"/>
        <v>2.1495924564487772</v>
      </c>
    </row>
    <row r="39" spans="1:6" ht="21" customHeight="1" x14ac:dyDescent="0.2">
      <c r="A39" s="3"/>
      <c r="B39" s="27" t="s">
        <v>82</v>
      </c>
      <c r="C39" s="25" t="s">
        <v>83</v>
      </c>
      <c r="D39" s="48">
        <v>7.7</v>
      </c>
      <c r="E39" s="48">
        <v>0.2</v>
      </c>
      <c r="F39" s="64">
        <f t="shared" si="0"/>
        <v>2.5974025974025974</v>
      </c>
    </row>
    <row r="40" spans="1:6" ht="19.5" customHeight="1" x14ac:dyDescent="0.2">
      <c r="B40" s="19" t="s">
        <v>84</v>
      </c>
      <c r="C40" s="25" t="s">
        <v>85</v>
      </c>
      <c r="D40" s="44">
        <v>134.9</v>
      </c>
      <c r="E40" s="48">
        <v>17.899999999999999</v>
      </c>
      <c r="F40" s="64">
        <f t="shared" si="0"/>
        <v>13.269088213491473</v>
      </c>
    </row>
    <row r="41" spans="1:6" ht="29.25" customHeight="1" x14ac:dyDescent="0.2">
      <c r="B41" s="19" t="s">
        <v>63</v>
      </c>
      <c r="C41" s="21" t="s">
        <v>88</v>
      </c>
      <c r="D41" s="40">
        <f>SUM(D42:D43)</f>
        <v>805.1</v>
      </c>
      <c r="E41" s="40">
        <f>SUM(E42:E43)</f>
        <v>181.20000000000002</v>
      </c>
      <c r="F41" s="64">
        <f t="shared" si="0"/>
        <v>22.506520929077134</v>
      </c>
    </row>
    <row r="42" spans="1:6" ht="28.5" customHeight="1" x14ac:dyDescent="0.2">
      <c r="B42" s="19" t="s">
        <v>86</v>
      </c>
      <c r="C42" s="22" t="s">
        <v>87</v>
      </c>
      <c r="D42" s="44">
        <v>17.7</v>
      </c>
      <c r="E42" s="48">
        <v>8.8000000000000007</v>
      </c>
      <c r="F42" s="64">
        <f t="shared" si="0"/>
        <v>49.717514124293793</v>
      </c>
    </row>
    <row r="43" spans="1:6" ht="20.25" customHeight="1" x14ac:dyDescent="0.2">
      <c r="B43" s="19" t="s">
        <v>180</v>
      </c>
      <c r="C43" s="22" t="s">
        <v>179</v>
      </c>
      <c r="D43" s="44">
        <v>787.4</v>
      </c>
      <c r="E43" s="48">
        <v>172.4</v>
      </c>
      <c r="F43" s="64">
        <f t="shared" si="0"/>
        <v>21.894843789687581</v>
      </c>
    </row>
    <row r="44" spans="1:6" ht="28.5" customHeight="1" x14ac:dyDescent="0.2">
      <c r="B44" s="19" t="s">
        <v>49</v>
      </c>
      <c r="C44" s="21" t="s">
        <v>78</v>
      </c>
      <c r="D44" s="39">
        <f>SUM(D45:D46)</f>
        <v>8211.5</v>
      </c>
      <c r="E44" s="39">
        <f>SUM(E45:E46)</f>
        <v>6822.2</v>
      </c>
      <c r="F44" s="64">
        <f t="shared" si="0"/>
        <v>83.081044876088413</v>
      </c>
    </row>
    <row r="45" spans="1:6" ht="15.75" customHeight="1" x14ac:dyDescent="0.2">
      <c r="B45" s="19" t="s">
        <v>69</v>
      </c>
      <c r="C45" s="25" t="s">
        <v>67</v>
      </c>
      <c r="D45" s="44">
        <v>6106.4</v>
      </c>
      <c r="E45" s="48">
        <v>5865</v>
      </c>
      <c r="F45" s="64">
        <f t="shared" si="0"/>
        <v>96.046770601336306</v>
      </c>
    </row>
    <row r="46" spans="1:6" ht="17.25" customHeight="1" x14ac:dyDescent="0.2">
      <c r="B46" s="19" t="s">
        <v>70</v>
      </c>
      <c r="C46" s="25" t="s">
        <v>68</v>
      </c>
      <c r="D46" s="44">
        <v>2105.1</v>
      </c>
      <c r="E46" s="48">
        <v>957.2</v>
      </c>
      <c r="F46" s="64">
        <f t="shared" si="0"/>
        <v>45.470523965607335</v>
      </c>
    </row>
    <row r="47" spans="1:6" ht="15" customHeight="1" x14ac:dyDescent="0.2">
      <c r="B47" s="19" t="s">
        <v>44</v>
      </c>
      <c r="C47" s="23" t="s">
        <v>45</v>
      </c>
      <c r="D47" s="39">
        <v>14.5</v>
      </c>
      <c r="E47" s="40">
        <v>4.2</v>
      </c>
      <c r="F47" s="64">
        <f t="shared" si="0"/>
        <v>28.96551724137931</v>
      </c>
    </row>
    <row r="48" spans="1:6" ht="15" customHeight="1" x14ac:dyDescent="0.2">
      <c r="A48" s="3"/>
      <c r="B48" s="19" t="s">
        <v>42</v>
      </c>
      <c r="C48" s="23" t="s">
        <v>43</v>
      </c>
      <c r="D48" s="39">
        <v>1378.3</v>
      </c>
      <c r="E48" s="40">
        <v>1482.1</v>
      </c>
      <c r="F48" s="64">
        <f t="shared" si="0"/>
        <v>107.53101646956397</v>
      </c>
    </row>
    <row r="49" spans="1:7" ht="15" customHeight="1" x14ac:dyDescent="0.2">
      <c r="A49" s="3"/>
      <c r="B49" s="19" t="s">
        <v>211</v>
      </c>
      <c r="C49" s="23" t="s">
        <v>210</v>
      </c>
      <c r="D49" s="39">
        <v>0</v>
      </c>
      <c r="E49" s="40">
        <v>0</v>
      </c>
      <c r="F49" s="64"/>
    </row>
    <row r="50" spans="1:7" ht="18.75" customHeight="1" x14ac:dyDescent="0.25">
      <c r="B50" s="19"/>
      <c r="C50" s="28" t="s">
        <v>38</v>
      </c>
      <c r="D50" s="39">
        <f>SUM(D51+D62+D63+D67+D64+D65+D66+D61)</f>
        <v>958361.29999999993</v>
      </c>
      <c r="E50" s="39">
        <f>SUM(E51+E62+E63+E67+E64+E65+E66+E61)</f>
        <v>391968.90000000008</v>
      </c>
      <c r="F50" s="64">
        <f t="shared" si="0"/>
        <v>40.899909042654386</v>
      </c>
    </row>
    <row r="51" spans="1:7" ht="33" customHeight="1" x14ac:dyDescent="0.2">
      <c r="B51" s="19" t="s">
        <v>17</v>
      </c>
      <c r="C51" s="29" t="s">
        <v>58</v>
      </c>
      <c r="D51" s="39">
        <f>SUM(D52+D56+D57+D58)</f>
        <v>956661.29999999993</v>
      </c>
      <c r="E51" s="39">
        <f>SUM(E52+E56+E57+E58)</f>
        <v>397157.9</v>
      </c>
      <c r="F51" s="64">
        <f t="shared" si="0"/>
        <v>41.514995955203794</v>
      </c>
    </row>
    <row r="52" spans="1:7" ht="27.75" customHeight="1" x14ac:dyDescent="0.2">
      <c r="B52" s="19" t="s">
        <v>184</v>
      </c>
      <c r="C52" s="22" t="s">
        <v>18</v>
      </c>
      <c r="D52" s="44">
        <f>D53+D54+D55</f>
        <v>265507.89999999997</v>
      </c>
      <c r="E52" s="44">
        <f>E53+E54+E55</f>
        <v>165286.1</v>
      </c>
      <c r="F52" s="64">
        <f t="shared" si="0"/>
        <v>62.252799257573891</v>
      </c>
      <c r="G52" s="3"/>
    </row>
    <row r="53" spans="1:7" ht="16.5" customHeight="1" x14ac:dyDescent="0.2">
      <c r="B53" s="19" t="s">
        <v>199</v>
      </c>
      <c r="C53" s="22" t="s">
        <v>50</v>
      </c>
      <c r="D53" s="44">
        <v>177759.4</v>
      </c>
      <c r="E53" s="48">
        <v>163286.1</v>
      </c>
      <c r="F53" s="64">
        <f t="shared" si="0"/>
        <v>91.857927063210155</v>
      </c>
      <c r="G53" s="3"/>
    </row>
    <row r="54" spans="1:7" ht="27.75" customHeight="1" x14ac:dyDescent="0.2">
      <c r="B54" s="19" t="s">
        <v>200</v>
      </c>
      <c r="C54" s="22" t="s">
        <v>56</v>
      </c>
      <c r="D54" s="44">
        <v>43689.7</v>
      </c>
      <c r="E54" s="48">
        <v>1000</v>
      </c>
      <c r="F54" s="64">
        <f t="shared" si="0"/>
        <v>2.2888690011604567</v>
      </c>
      <c r="G54" s="3"/>
    </row>
    <row r="55" spans="1:7" ht="27.75" customHeight="1" x14ac:dyDescent="0.2">
      <c r="B55" s="19" t="s">
        <v>201</v>
      </c>
      <c r="C55" s="69" t="s">
        <v>202</v>
      </c>
      <c r="D55" s="44">
        <v>44058.8</v>
      </c>
      <c r="E55" s="48">
        <v>1000</v>
      </c>
      <c r="F55" s="64">
        <f t="shared" si="0"/>
        <v>2.2696941360182299</v>
      </c>
      <c r="G55" s="3"/>
    </row>
    <row r="56" spans="1:7" ht="24.75" customHeight="1" x14ac:dyDescent="0.2">
      <c r="B56" s="19" t="s">
        <v>185</v>
      </c>
      <c r="C56" s="26" t="s">
        <v>52</v>
      </c>
      <c r="D56" s="47">
        <v>299216.09999999998</v>
      </c>
      <c r="E56" s="48">
        <v>33116.199999999997</v>
      </c>
      <c r="F56" s="64">
        <f t="shared" si="0"/>
        <v>11.067653110912145</v>
      </c>
      <c r="G56" s="3"/>
    </row>
    <row r="57" spans="1:7" ht="24.75" customHeight="1" x14ac:dyDescent="0.2">
      <c r="B57" s="19" t="s">
        <v>186</v>
      </c>
      <c r="C57" s="26" t="s">
        <v>53</v>
      </c>
      <c r="D57" s="47">
        <v>334775.09999999998</v>
      </c>
      <c r="E57" s="48">
        <v>182593.7</v>
      </c>
      <c r="F57" s="64">
        <f t="shared" si="0"/>
        <v>54.542198628273134</v>
      </c>
      <c r="G57" s="3"/>
    </row>
    <row r="58" spans="1:7" ht="18.75" customHeight="1" x14ac:dyDescent="0.2">
      <c r="B58" s="19" t="s">
        <v>190</v>
      </c>
      <c r="C58" s="70" t="s">
        <v>189</v>
      </c>
      <c r="D58" s="47">
        <v>57162.2</v>
      </c>
      <c r="E58" s="48">
        <v>16161.9</v>
      </c>
      <c r="F58" s="64">
        <f t="shared" si="0"/>
        <v>28.273754334157889</v>
      </c>
      <c r="G58" s="3"/>
    </row>
    <row r="59" spans="1:7" ht="24.75" hidden="1" customHeight="1" x14ac:dyDescent="0.2">
      <c r="B59" s="19" t="s">
        <v>175</v>
      </c>
      <c r="C59" s="26" t="s">
        <v>176</v>
      </c>
      <c r="D59" s="47">
        <v>0</v>
      </c>
      <c r="E59" s="48">
        <v>0</v>
      </c>
      <c r="F59" s="64"/>
      <c r="G59" s="3"/>
    </row>
    <row r="60" spans="1:7" ht="22.5" hidden="1" customHeight="1" x14ac:dyDescent="0.2">
      <c r="B60" s="19" t="s">
        <v>173</v>
      </c>
      <c r="C60" s="26" t="s">
        <v>174</v>
      </c>
      <c r="D60" s="47">
        <v>0</v>
      </c>
      <c r="E60" s="48">
        <v>0</v>
      </c>
      <c r="F60" s="68"/>
      <c r="G60" s="3"/>
    </row>
    <row r="61" spans="1:7" ht="25.5" customHeight="1" x14ac:dyDescent="0.2">
      <c r="B61" s="19" t="s">
        <v>204</v>
      </c>
      <c r="C61" s="26" t="s">
        <v>203</v>
      </c>
      <c r="D61" s="47">
        <v>400</v>
      </c>
      <c r="E61" s="48">
        <v>400</v>
      </c>
      <c r="F61" s="64">
        <f t="shared" ref="F61" si="1">E61*100/D61</f>
        <v>100</v>
      </c>
      <c r="G61" s="3"/>
    </row>
    <row r="62" spans="1:7" ht="28.5" hidden="1" customHeight="1" x14ac:dyDescent="0.2">
      <c r="B62" s="19" t="s">
        <v>183</v>
      </c>
      <c r="C62" s="26" t="s">
        <v>176</v>
      </c>
      <c r="D62" s="47">
        <v>0</v>
      </c>
      <c r="E62" s="48">
        <v>0</v>
      </c>
      <c r="F62" s="64"/>
      <c r="G62" s="3"/>
    </row>
    <row r="63" spans="1:7" ht="28.5" hidden="1" customHeight="1" x14ac:dyDescent="0.2">
      <c r="B63" s="19" t="s">
        <v>182</v>
      </c>
      <c r="C63" s="26" t="s">
        <v>181</v>
      </c>
      <c r="D63" s="47">
        <v>0</v>
      </c>
      <c r="E63" s="48">
        <v>0</v>
      </c>
      <c r="F63" s="64"/>
      <c r="G63" s="3"/>
    </row>
    <row r="64" spans="1:7" ht="28.5" customHeight="1" x14ac:dyDescent="0.2">
      <c r="B64" s="19" t="s">
        <v>183</v>
      </c>
      <c r="C64" s="26" t="s">
        <v>176</v>
      </c>
      <c r="D64" s="47">
        <v>377.4</v>
      </c>
      <c r="E64" s="48">
        <v>379.7</v>
      </c>
      <c r="F64" s="64"/>
      <c r="G64" s="3"/>
    </row>
    <row r="65" spans="2:7" ht="28.5" customHeight="1" x14ac:dyDescent="0.2">
      <c r="B65" s="19" t="s">
        <v>209</v>
      </c>
      <c r="C65" s="26" t="s">
        <v>208</v>
      </c>
      <c r="D65" s="47">
        <v>237.1</v>
      </c>
      <c r="E65" s="48">
        <v>237.2</v>
      </c>
      <c r="F65" s="64"/>
      <c r="G65" s="3"/>
    </row>
    <row r="66" spans="2:7" ht="28.5" customHeight="1" x14ac:dyDescent="0.2">
      <c r="B66" s="19" t="s">
        <v>182</v>
      </c>
      <c r="C66" s="26" t="s">
        <v>174</v>
      </c>
      <c r="D66" s="47">
        <v>3020.4</v>
      </c>
      <c r="E66" s="48">
        <v>2717.4</v>
      </c>
      <c r="F66" s="64"/>
      <c r="G66" s="3"/>
    </row>
    <row r="67" spans="2:7" ht="20.25" customHeight="1" thickBot="1" x14ac:dyDescent="0.25">
      <c r="B67" s="19" t="s">
        <v>205</v>
      </c>
      <c r="C67" s="26" t="s">
        <v>77</v>
      </c>
      <c r="D67" s="48">
        <v>-2334.9</v>
      </c>
      <c r="E67" s="48">
        <v>-8923.2999999999993</v>
      </c>
      <c r="F67" s="64"/>
      <c r="G67" s="3"/>
    </row>
    <row r="68" spans="2:7" ht="18" customHeight="1" thickBot="1" x14ac:dyDescent="0.25">
      <c r="B68" s="18"/>
      <c r="C68" s="31" t="s">
        <v>39</v>
      </c>
      <c r="D68" s="60">
        <f>SUM(D6)</f>
        <v>1139198.5</v>
      </c>
      <c r="E68" s="60">
        <f>SUM(E6)</f>
        <v>486618.44000000006</v>
      </c>
      <c r="F68" s="67">
        <f t="shared" ref="F68:F82" si="2">E68*100/D68</f>
        <v>42.715860317582937</v>
      </c>
    </row>
    <row r="69" spans="2:7" ht="17.25" customHeight="1" x14ac:dyDescent="0.2">
      <c r="B69" s="34"/>
      <c r="C69" s="35" t="s">
        <v>19</v>
      </c>
      <c r="D69" s="36">
        <f>SUM(D70+D79+D82+D86+D94+D100+D103+D105+D110+D114+D116+D92)</f>
        <v>1154758</v>
      </c>
      <c r="E69" s="36">
        <f>SUM(E70+E79+E82+E86+E94+E100+E103+E105+E110+E114+E116+E92)</f>
        <v>487571</v>
      </c>
      <c r="F69" s="66">
        <f t="shared" si="2"/>
        <v>42.222786072926105</v>
      </c>
    </row>
    <row r="70" spans="2:7" ht="16.5" customHeight="1" x14ac:dyDescent="0.2">
      <c r="B70" s="37" t="s">
        <v>20</v>
      </c>
      <c r="C70" s="38" t="s">
        <v>169</v>
      </c>
      <c r="D70" s="39">
        <f>SUM(D71:D78)</f>
        <v>93860.6</v>
      </c>
      <c r="E70" s="40">
        <f>SUM(E71:E78)</f>
        <v>49086.3</v>
      </c>
      <c r="F70" s="64">
        <f t="shared" si="2"/>
        <v>52.29702345819225</v>
      </c>
    </row>
    <row r="71" spans="2:7" ht="30.75" customHeight="1" x14ac:dyDescent="0.2">
      <c r="B71" s="41" t="s">
        <v>119</v>
      </c>
      <c r="C71" s="42" t="s">
        <v>146</v>
      </c>
      <c r="D71" s="44">
        <v>2101.5</v>
      </c>
      <c r="E71" s="48">
        <v>894.9</v>
      </c>
      <c r="F71" s="64">
        <f t="shared" si="2"/>
        <v>42.583868665239116</v>
      </c>
    </row>
    <row r="72" spans="2:7" ht="45" customHeight="1" x14ac:dyDescent="0.2">
      <c r="B72" s="41" t="s">
        <v>120</v>
      </c>
      <c r="C72" s="42" t="s">
        <v>147</v>
      </c>
      <c r="D72" s="44">
        <v>6427</v>
      </c>
      <c r="E72" s="48">
        <v>2708.3</v>
      </c>
      <c r="F72" s="64">
        <f t="shared" si="2"/>
        <v>42.139411856231526</v>
      </c>
    </row>
    <row r="73" spans="2:7" ht="45.75" customHeight="1" x14ac:dyDescent="0.2">
      <c r="B73" s="41" t="s">
        <v>121</v>
      </c>
      <c r="C73" s="42" t="s">
        <v>148</v>
      </c>
      <c r="D73" s="44">
        <v>34685.9</v>
      </c>
      <c r="E73" s="48">
        <v>19770.2</v>
      </c>
      <c r="F73" s="64">
        <f t="shared" si="2"/>
        <v>56.99780025889482</v>
      </c>
    </row>
    <row r="74" spans="2:7" ht="17.25" customHeight="1" x14ac:dyDescent="0.2">
      <c r="B74" s="41" t="s">
        <v>171</v>
      </c>
      <c r="C74" s="42" t="s">
        <v>172</v>
      </c>
      <c r="D74" s="44">
        <v>13.6</v>
      </c>
      <c r="E74" s="48">
        <v>0</v>
      </c>
      <c r="F74" s="64">
        <f t="shared" si="2"/>
        <v>0</v>
      </c>
    </row>
    <row r="75" spans="2:7" ht="41.25" customHeight="1" x14ac:dyDescent="0.2">
      <c r="B75" s="41" t="s">
        <v>122</v>
      </c>
      <c r="C75" s="42" t="s">
        <v>149</v>
      </c>
      <c r="D75" s="44">
        <v>11913.8</v>
      </c>
      <c r="E75" s="48">
        <v>6243.8</v>
      </c>
      <c r="F75" s="64">
        <f t="shared" si="2"/>
        <v>52.408131746378153</v>
      </c>
    </row>
    <row r="76" spans="2:7" ht="16.5" customHeight="1" x14ac:dyDescent="0.2">
      <c r="B76" s="41" t="s">
        <v>191</v>
      </c>
      <c r="C76" s="42" t="s">
        <v>192</v>
      </c>
      <c r="D76" s="44">
        <v>2183.6999999999998</v>
      </c>
      <c r="E76" s="48">
        <v>10</v>
      </c>
      <c r="F76" s="64"/>
    </row>
    <row r="77" spans="2:7" ht="16.5" customHeight="1" x14ac:dyDescent="0.2">
      <c r="B77" s="41" t="s">
        <v>193</v>
      </c>
      <c r="C77" s="42" t="s">
        <v>194</v>
      </c>
      <c r="D77" s="44">
        <v>200</v>
      </c>
      <c r="E77" s="48">
        <v>0</v>
      </c>
      <c r="F77" s="64"/>
    </row>
    <row r="78" spans="2:7" ht="16.5" customHeight="1" x14ac:dyDescent="0.2">
      <c r="B78" s="41" t="s">
        <v>123</v>
      </c>
      <c r="C78" s="42" t="s">
        <v>124</v>
      </c>
      <c r="D78" s="44">
        <v>36335.1</v>
      </c>
      <c r="E78" s="48">
        <v>19459.099999999999</v>
      </c>
      <c r="F78" s="64">
        <f t="shared" si="2"/>
        <v>53.554551934630695</v>
      </c>
    </row>
    <row r="79" spans="2:7" ht="32.25" customHeight="1" x14ac:dyDescent="0.2">
      <c r="B79" s="37" t="s">
        <v>21</v>
      </c>
      <c r="C79" s="43" t="s">
        <v>170</v>
      </c>
      <c r="D79" s="39">
        <f>SUM(D80:D81)</f>
        <v>430</v>
      </c>
      <c r="E79" s="39">
        <f>SUM(E80:E81)</f>
        <v>124.8</v>
      </c>
      <c r="F79" s="64">
        <v>0</v>
      </c>
    </row>
    <row r="80" spans="2:7" ht="33.75" customHeight="1" x14ac:dyDescent="0.2">
      <c r="B80" s="54" t="s">
        <v>138</v>
      </c>
      <c r="C80" s="55" t="s">
        <v>139</v>
      </c>
      <c r="D80" s="44">
        <v>300</v>
      </c>
      <c r="E80" s="48">
        <v>94.8</v>
      </c>
      <c r="F80" s="64">
        <f>E80*100/D80</f>
        <v>31.6</v>
      </c>
    </row>
    <row r="81" spans="2:6" ht="33.75" customHeight="1" x14ac:dyDescent="0.2">
      <c r="B81" s="54" t="s">
        <v>142</v>
      </c>
      <c r="C81" s="61" t="s">
        <v>143</v>
      </c>
      <c r="D81" s="44">
        <v>130</v>
      </c>
      <c r="E81" s="48">
        <v>30</v>
      </c>
      <c r="F81" s="64">
        <f>E81*100/D81</f>
        <v>23.076923076923077</v>
      </c>
    </row>
    <row r="82" spans="2:6" ht="15" customHeight="1" x14ac:dyDescent="0.2">
      <c r="B82" s="37" t="s">
        <v>22</v>
      </c>
      <c r="C82" s="43" t="s">
        <v>140</v>
      </c>
      <c r="D82" s="39">
        <f>SUM(D83:D85)</f>
        <v>58470.9</v>
      </c>
      <c r="E82" s="39">
        <f>SUM(E83:E85)</f>
        <v>25553.9</v>
      </c>
      <c r="F82" s="64">
        <f t="shared" si="2"/>
        <v>43.703620091361685</v>
      </c>
    </row>
    <row r="83" spans="2:6" ht="16.5" customHeight="1" x14ac:dyDescent="0.2">
      <c r="B83" s="54" t="s">
        <v>23</v>
      </c>
      <c r="C83" s="55" t="s">
        <v>24</v>
      </c>
      <c r="D83" s="44">
        <v>22615.599999999999</v>
      </c>
      <c r="E83" s="48">
        <v>13580.1</v>
      </c>
      <c r="F83" s="64">
        <f>E83*100/D83</f>
        <v>60.047489343638908</v>
      </c>
    </row>
    <row r="84" spans="2:6" ht="16.5" customHeight="1" x14ac:dyDescent="0.2">
      <c r="B84" s="54" t="s">
        <v>89</v>
      </c>
      <c r="C84" s="55" t="s">
        <v>150</v>
      </c>
      <c r="D84" s="44">
        <v>34120.300000000003</v>
      </c>
      <c r="E84" s="48">
        <v>11973.8</v>
      </c>
      <c r="F84" s="64">
        <f>E84*100/D84</f>
        <v>35.092891914783863</v>
      </c>
    </row>
    <row r="85" spans="2:6" ht="17.25" customHeight="1" x14ac:dyDescent="0.2">
      <c r="B85" s="54" t="s">
        <v>57</v>
      </c>
      <c r="C85" s="55" t="s">
        <v>151</v>
      </c>
      <c r="D85" s="44">
        <v>1735</v>
      </c>
      <c r="E85" s="48">
        <v>0</v>
      </c>
      <c r="F85" s="64">
        <f>E85*100/D85</f>
        <v>0</v>
      </c>
    </row>
    <row r="86" spans="2:6" ht="16.5" customHeight="1" x14ac:dyDescent="0.2">
      <c r="B86" s="37" t="s">
        <v>25</v>
      </c>
      <c r="C86" s="43" t="s">
        <v>26</v>
      </c>
      <c r="D86" s="45">
        <f>SUM(D87:D91)</f>
        <v>393895.3</v>
      </c>
      <c r="E86" s="45">
        <f>SUM(E87:E91)</f>
        <v>72478.3</v>
      </c>
      <c r="F86" s="64">
        <f>E86*100/D86</f>
        <v>18.400397262927484</v>
      </c>
    </row>
    <row r="87" spans="2:6" ht="18" customHeight="1" x14ac:dyDescent="0.2">
      <c r="B87" s="54" t="s">
        <v>27</v>
      </c>
      <c r="C87" s="55" t="s">
        <v>28</v>
      </c>
      <c r="D87" s="44">
        <v>221206.8</v>
      </c>
      <c r="E87" s="48">
        <v>4108.3</v>
      </c>
      <c r="F87" s="64">
        <f t="shared" ref="F87:F102" si="3">E87*100/D87</f>
        <v>1.8572213874076204</v>
      </c>
    </row>
    <row r="88" spans="2:6" ht="15" customHeight="1" x14ac:dyDescent="0.2">
      <c r="B88" s="54" t="s">
        <v>29</v>
      </c>
      <c r="C88" s="55" t="s">
        <v>30</v>
      </c>
      <c r="D88" s="47">
        <v>81497.399999999994</v>
      </c>
      <c r="E88" s="48">
        <v>41320.199999999997</v>
      </c>
      <c r="F88" s="64">
        <f t="shared" si="3"/>
        <v>50.701249365010412</v>
      </c>
    </row>
    <row r="89" spans="2:6" ht="15" customHeight="1" x14ac:dyDescent="0.2">
      <c r="B89" s="54" t="s">
        <v>54</v>
      </c>
      <c r="C89" s="55" t="s">
        <v>55</v>
      </c>
      <c r="D89" s="47">
        <v>83765.899999999994</v>
      </c>
      <c r="E89" s="48">
        <v>23411.1</v>
      </c>
      <c r="F89" s="64">
        <f t="shared" si="3"/>
        <v>27.948246243399762</v>
      </c>
    </row>
    <row r="90" spans="2:6" ht="27.75" hidden="1" customHeight="1" x14ac:dyDescent="0.2">
      <c r="B90" s="54" t="s">
        <v>90</v>
      </c>
      <c r="C90" s="55" t="s">
        <v>152</v>
      </c>
      <c r="D90" s="47">
        <v>0</v>
      </c>
      <c r="E90" s="48">
        <v>0</v>
      </c>
      <c r="F90" s="64">
        <v>0</v>
      </c>
    </row>
    <row r="91" spans="2:6" ht="27.75" customHeight="1" x14ac:dyDescent="0.2">
      <c r="B91" s="54" t="s">
        <v>90</v>
      </c>
      <c r="C91" s="55" t="s">
        <v>152</v>
      </c>
      <c r="D91" s="47">
        <v>7425.2</v>
      </c>
      <c r="E91" s="48">
        <v>3638.7</v>
      </c>
      <c r="F91" s="64">
        <f t="shared" si="3"/>
        <v>49.00474061304746</v>
      </c>
    </row>
    <row r="92" spans="2:6" ht="27.75" customHeight="1" x14ac:dyDescent="0.2">
      <c r="B92" s="37" t="s">
        <v>159</v>
      </c>
      <c r="C92" s="43" t="s">
        <v>160</v>
      </c>
      <c r="D92" s="46">
        <f>SUM(D93)</f>
        <v>1108.4000000000001</v>
      </c>
      <c r="E92" s="46">
        <f>SUM(E93)</f>
        <v>0</v>
      </c>
      <c r="F92" s="64">
        <f t="shared" si="3"/>
        <v>0</v>
      </c>
    </row>
    <row r="93" spans="2:6" ht="30" customHeight="1" x14ac:dyDescent="0.2">
      <c r="B93" s="54" t="s">
        <v>206</v>
      </c>
      <c r="C93" s="55" t="s">
        <v>207</v>
      </c>
      <c r="D93" s="47">
        <v>1108.4000000000001</v>
      </c>
      <c r="E93" s="48">
        <v>0</v>
      </c>
      <c r="F93" s="64">
        <f t="shared" si="3"/>
        <v>0</v>
      </c>
    </row>
    <row r="94" spans="2:6" ht="18.75" customHeight="1" x14ac:dyDescent="0.2">
      <c r="B94" s="37" t="s">
        <v>31</v>
      </c>
      <c r="C94" s="43" t="s">
        <v>32</v>
      </c>
      <c r="D94" s="46">
        <f>SUM(D95:D99)</f>
        <v>454003.60000000003</v>
      </c>
      <c r="E94" s="46">
        <f>SUM(E95:E99)</f>
        <v>257575.8</v>
      </c>
      <c r="F94" s="64">
        <f t="shared" si="3"/>
        <v>56.734307833682372</v>
      </c>
    </row>
    <row r="95" spans="2:6" ht="18.75" customHeight="1" x14ac:dyDescent="0.2">
      <c r="B95" s="54" t="s">
        <v>111</v>
      </c>
      <c r="C95" s="55" t="s">
        <v>112</v>
      </c>
      <c r="D95" s="47">
        <v>159148.79999999999</v>
      </c>
      <c r="E95" s="48">
        <v>90690.6</v>
      </c>
      <c r="F95" s="64">
        <f t="shared" si="3"/>
        <v>56.984784051152133</v>
      </c>
    </row>
    <row r="96" spans="2:6" ht="18.75" customHeight="1" x14ac:dyDescent="0.2">
      <c r="B96" s="54" t="s">
        <v>113</v>
      </c>
      <c r="C96" s="55" t="s">
        <v>114</v>
      </c>
      <c r="D96" s="47">
        <v>188214.2</v>
      </c>
      <c r="E96" s="48">
        <v>109444</v>
      </c>
      <c r="F96" s="64">
        <f t="shared" si="3"/>
        <v>58.148641282113672</v>
      </c>
    </row>
    <row r="97" spans="2:6" ht="18.75" customHeight="1" x14ac:dyDescent="0.2">
      <c r="B97" s="54" t="s">
        <v>145</v>
      </c>
      <c r="C97" s="55" t="s">
        <v>153</v>
      </c>
      <c r="D97" s="47">
        <v>73144</v>
      </c>
      <c r="E97" s="48">
        <v>42347.199999999997</v>
      </c>
      <c r="F97" s="64">
        <f t="shared" si="3"/>
        <v>57.895657880345617</v>
      </c>
    </row>
    <row r="98" spans="2:6" ht="21" customHeight="1" x14ac:dyDescent="0.2">
      <c r="B98" s="54" t="s">
        <v>115</v>
      </c>
      <c r="C98" s="55" t="s">
        <v>116</v>
      </c>
      <c r="D98" s="47">
        <v>10585.4</v>
      </c>
      <c r="E98" s="48">
        <v>3387.6</v>
      </c>
      <c r="F98" s="64">
        <f t="shared" si="3"/>
        <v>32.002569576964497</v>
      </c>
    </row>
    <row r="99" spans="2:6" ht="17.25" customHeight="1" x14ac:dyDescent="0.2">
      <c r="B99" s="54" t="s">
        <v>117</v>
      </c>
      <c r="C99" s="55" t="s">
        <v>118</v>
      </c>
      <c r="D99" s="47">
        <v>22911.200000000001</v>
      </c>
      <c r="E99" s="48">
        <v>11706.4</v>
      </c>
      <c r="F99" s="64">
        <f t="shared" si="3"/>
        <v>51.09466112643598</v>
      </c>
    </row>
    <row r="100" spans="2:6" ht="21" customHeight="1" x14ac:dyDescent="0.2">
      <c r="B100" s="37" t="s">
        <v>33</v>
      </c>
      <c r="C100" s="43" t="s">
        <v>154</v>
      </c>
      <c r="D100" s="39">
        <f>SUM(D101:D102)</f>
        <v>70183.7</v>
      </c>
      <c r="E100" s="40">
        <f>SUM(E101:E102)</f>
        <v>41013.199999999997</v>
      </c>
      <c r="F100" s="64">
        <f t="shared" si="3"/>
        <v>58.436930512355431</v>
      </c>
    </row>
    <row r="101" spans="2:6" ht="21" customHeight="1" x14ac:dyDescent="0.2">
      <c r="B101" s="54" t="s">
        <v>125</v>
      </c>
      <c r="C101" s="55" t="s">
        <v>155</v>
      </c>
      <c r="D101" s="44">
        <v>43219.5</v>
      </c>
      <c r="E101" s="48">
        <v>25493.5</v>
      </c>
      <c r="F101" s="64">
        <f t="shared" si="3"/>
        <v>58.986105808720602</v>
      </c>
    </row>
    <row r="102" spans="2:6" ht="23.25" customHeight="1" x14ac:dyDescent="0.2">
      <c r="B102" s="54" t="s">
        <v>126</v>
      </c>
      <c r="C102" s="55" t="s">
        <v>156</v>
      </c>
      <c r="D102" s="44">
        <v>26964.2</v>
      </c>
      <c r="E102" s="48">
        <v>15519.7</v>
      </c>
      <c r="F102" s="64">
        <f t="shared" si="3"/>
        <v>57.556686272910007</v>
      </c>
    </row>
    <row r="103" spans="2:6" ht="21" customHeight="1" x14ac:dyDescent="0.2">
      <c r="B103" s="37" t="s">
        <v>107</v>
      </c>
      <c r="C103" s="43" t="s">
        <v>108</v>
      </c>
      <c r="D103" s="46">
        <f>SUM(D104)</f>
        <v>42.9</v>
      </c>
      <c r="E103" s="46">
        <f>SUM(E104)</f>
        <v>5</v>
      </c>
      <c r="F103" s="64">
        <f>E103*100/D103</f>
        <v>11.655011655011656</v>
      </c>
    </row>
    <row r="104" spans="2:6" ht="23.25" customHeight="1" x14ac:dyDescent="0.2">
      <c r="B104" s="54" t="s">
        <v>109</v>
      </c>
      <c r="C104" s="55" t="s">
        <v>110</v>
      </c>
      <c r="D104" s="47">
        <v>42.9</v>
      </c>
      <c r="E104" s="48">
        <v>5</v>
      </c>
      <c r="F104" s="64">
        <f t="shared" ref="F104:F118" si="4">E104*100/D104</f>
        <v>11.655011655011656</v>
      </c>
    </row>
    <row r="105" spans="2:6" ht="17.25" customHeight="1" x14ac:dyDescent="0.2">
      <c r="B105" s="37">
        <v>1000</v>
      </c>
      <c r="C105" s="43" t="s">
        <v>34</v>
      </c>
      <c r="D105" s="39">
        <f>SUM(D106:D109)</f>
        <v>37049.1</v>
      </c>
      <c r="E105" s="40">
        <f>SUM(E106:E109)</f>
        <v>16490.3</v>
      </c>
      <c r="F105" s="64">
        <f t="shared" si="4"/>
        <v>44.509313316652765</v>
      </c>
    </row>
    <row r="106" spans="2:6" ht="17.25" customHeight="1" x14ac:dyDescent="0.2">
      <c r="B106" s="54" t="s">
        <v>127</v>
      </c>
      <c r="C106" s="55" t="s">
        <v>128</v>
      </c>
      <c r="D106" s="44">
        <v>696</v>
      </c>
      <c r="E106" s="48">
        <v>424.7</v>
      </c>
      <c r="F106" s="64">
        <f t="shared" si="4"/>
        <v>61.020114942528735</v>
      </c>
    </row>
    <row r="107" spans="2:6" ht="17.25" customHeight="1" x14ac:dyDescent="0.2">
      <c r="B107" s="54" t="s">
        <v>129</v>
      </c>
      <c r="C107" s="55" t="s">
        <v>130</v>
      </c>
      <c r="D107" s="44">
        <v>14304</v>
      </c>
      <c r="E107" s="48">
        <v>8445.2999999999993</v>
      </c>
      <c r="F107" s="64">
        <f t="shared" si="4"/>
        <v>59.041526845637577</v>
      </c>
    </row>
    <row r="108" spans="2:6" ht="17.25" customHeight="1" x14ac:dyDescent="0.2">
      <c r="B108" s="54" t="s">
        <v>131</v>
      </c>
      <c r="C108" s="55" t="s">
        <v>132</v>
      </c>
      <c r="D108" s="44">
        <v>20819.099999999999</v>
      </c>
      <c r="E108" s="48">
        <v>7147.8</v>
      </c>
      <c r="F108" s="64">
        <f t="shared" si="4"/>
        <v>34.332896234707555</v>
      </c>
    </row>
    <row r="109" spans="2:6" ht="17.25" customHeight="1" x14ac:dyDescent="0.2">
      <c r="B109" s="54" t="s">
        <v>133</v>
      </c>
      <c r="C109" s="55" t="s">
        <v>134</v>
      </c>
      <c r="D109" s="44">
        <v>1230</v>
      </c>
      <c r="E109" s="48">
        <v>472.5</v>
      </c>
      <c r="F109" s="64">
        <f t="shared" si="4"/>
        <v>38.414634146341463</v>
      </c>
    </row>
    <row r="110" spans="2:6" ht="17.25" customHeight="1" x14ac:dyDescent="0.2">
      <c r="B110" s="37" t="s">
        <v>71</v>
      </c>
      <c r="C110" s="43" t="s">
        <v>72</v>
      </c>
      <c r="D110" s="40">
        <f>SUM(D111:D113)</f>
        <v>38376</v>
      </c>
      <c r="E110" s="40">
        <f>SUM(E111:E113)</f>
        <v>20609.5</v>
      </c>
      <c r="F110" s="64">
        <f t="shared" si="4"/>
        <v>53.704138002918491</v>
      </c>
    </row>
    <row r="111" spans="2:6" ht="17.25" customHeight="1" x14ac:dyDescent="0.2">
      <c r="B111" s="54" t="s">
        <v>135</v>
      </c>
      <c r="C111" s="55" t="s">
        <v>158</v>
      </c>
      <c r="D111" s="44">
        <v>34826</v>
      </c>
      <c r="E111" s="48">
        <v>20609.5</v>
      </c>
      <c r="F111" s="64">
        <f t="shared" si="4"/>
        <v>59.178487337047031</v>
      </c>
    </row>
    <row r="112" spans="2:6" ht="17.25" hidden="1" customHeight="1" x14ac:dyDescent="0.2">
      <c r="B112" s="54" t="s">
        <v>187</v>
      </c>
      <c r="C112" s="55" t="s">
        <v>188</v>
      </c>
      <c r="D112" s="44">
        <v>0</v>
      </c>
      <c r="E112" s="48">
        <v>0</v>
      </c>
      <c r="F112" s="64"/>
    </row>
    <row r="113" spans="1:7" ht="17.25" customHeight="1" x14ac:dyDescent="0.2">
      <c r="B113" s="54" t="s">
        <v>187</v>
      </c>
      <c r="C113" s="55" t="s">
        <v>188</v>
      </c>
      <c r="D113" s="44">
        <v>3550</v>
      </c>
      <c r="E113" s="48">
        <v>0</v>
      </c>
      <c r="F113" s="64">
        <f t="shared" si="4"/>
        <v>0</v>
      </c>
    </row>
    <row r="114" spans="1:7" ht="17.25" customHeight="1" x14ac:dyDescent="0.2">
      <c r="B114" s="37" t="s">
        <v>73</v>
      </c>
      <c r="C114" s="43" t="s">
        <v>74</v>
      </c>
      <c r="D114" s="40">
        <f>SUM(D115)</f>
        <v>2768</v>
      </c>
      <c r="E114" s="40">
        <f>SUM(E115)</f>
        <v>1874.5</v>
      </c>
      <c r="F114" s="64">
        <f t="shared" si="4"/>
        <v>67.720375722543352</v>
      </c>
    </row>
    <row r="115" spans="1:7" ht="20.25" customHeight="1" x14ac:dyDescent="0.2">
      <c r="B115" s="56" t="s">
        <v>136</v>
      </c>
      <c r="C115" s="57" t="s">
        <v>137</v>
      </c>
      <c r="D115" s="58">
        <v>2768</v>
      </c>
      <c r="E115" s="59">
        <v>1874.5</v>
      </c>
      <c r="F115" s="64">
        <f t="shared" si="4"/>
        <v>67.720375722543352</v>
      </c>
    </row>
    <row r="116" spans="1:7" ht="31.5" x14ac:dyDescent="0.2">
      <c r="B116" s="49" t="s">
        <v>75</v>
      </c>
      <c r="C116" s="50" t="s">
        <v>76</v>
      </c>
      <c r="D116" s="51">
        <f>SUM(D117)</f>
        <v>4569.5</v>
      </c>
      <c r="E116" s="51">
        <f>SUM(E117)</f>
        <v>2759.4</v>
      </c>
      <c r="F116" s="65">
        <f t="shared" si="4"/>
        <v>60.387350913666701</v>
      </c>
    </row>
    <row r="117" spans="1:7" ht="26.25" thickBot="1" x14ac:dyDescent="0.25">
      <c r="B117" s="56" t="s">
        <v>212</v>
      </c>
      <c r="C117" s="57" t="s">
        <v>157</v>
      </c>
      <c r="D117" s="58">
        <v>4569.5</v>
      </c>
      <c r="E117" s="59">
        <v>2759.4</v>
      </c>
      <c r="F117" s="65">
        <f t="shared" si="4"/>
        <v>60.387350913666701</v>
      </c>
    </row>
    <row r="118" spans="1:7" ht="19.5" thickBot="1" x14ac:dyDescent="0.25">
      <c r="B118" s="63"/>
      <c r="C118" s="31" t="s">
        <v>141</v>
      </c>
      <c r="D118" s="60">
        <f>SUM(D70+D79+D82+D86+D94+D100+D105+D110+D114+D116+D103+D92)</f>
        <v>1154758</v>
      </c>
      <c r="E118" s="60">
        <f>SUM(E70+E79+E82+E86+E94+E100+E105+E110+E114+E116+E103+E92)</f>
        <v>487571</v>
      </c>
      <c r="F118" s="67">
        <f t="shared" si="4"/>
        <v>42.222786072926105</v>
      </c>
    </row>
    <row r="119" spans="1:7" ht="16.5" customHeight="1" x14ac:dyDescent="0.2">
      <c r="B119" s="52"/>
      <c r="C119" s="32" t="s">
        <v>35</v>
      </c>
      <c r="D119" s="53">
        <f>SUM(D68-D118)</f>
        <v>-15559.5</v>
      </c>
      <c r="E119" s="53">
        <f>SUM(E68-E118)</f>
        <v>-952.55999999993946</v>
      </c>
      <c r="F119" s="36"/>
    </row>
    <row r="120" spans="1:7" ht="23.25" customHeight="1" x14ac:dyDescent="0.2">
      <c r="B120" s="84" t="s">
        <v>215</v>
      </c>
      <c r="C120" s="85"/>
      <c r="D120" s="85"/>
      <c r="E120" s="85"/>
      <c r="F120" s="85"/>
    </row>
    <row r="121" spans="1:7" ht="19.5" customHeight="1" x14ac:dyDescent="0.2">
      <c r="A121" s="71"/>
      <c r="B121" s="71"/>
      <c r="C121" s="71"/>
      <c r="D121" s="71"/>
      <c r="E121" s="71"/>
      <c r="F121" s="71"/>
      <c r="G121" s="71"/>
    </row>
    <row r="122" spans="1:7" ht="42.75" customHeight="1" x14ac:dyDescent="0.2">
      <c r="A122" s="4"/>
      <c r="B122" s="9"/>
      <c r="C122" s="10"/>
      <c r="D122" s="11"/>
      <c r="E122" s="15"/>
      <c r="F122" s="11"/>
    </row>
    <row r="123" spans="1:7" x14ac:dyDescent="0.2">
      <c r="A123" s="4"/>
      <c r="B123" s="9"/>
      <c r="C123" s="10"/>
      <c r="D123" s="11"/>
      <c r="E123" s="15"/>
      <c r="F123" s="11"/>
    </row>
    <row r="124" spans="1:7" x14ac:dyDescent="0.2">
      <c r="A124" s="4"/>
      <c r="B124" s="9"/>
      <c r="C124" s="10"/>
      <c r="D124" s="11"/>
      <c r="E124" s="15"/>
      <c r="F124" s="11"/>
    </row>
    <row r="125" spans="1:7" ht="15" x14ac:dyDescent="0.2">
      <c r="A125" s="4"/>
      <c r="B125" s="17"/>
      <c r="C125" s="17"/>
      <c r="D125" s="17"/>
      <c r="E125" s="17"/>
      <c r="F125" s="17"/>
    </row>
    <row r="126" spans="1:7" ht="15" x14ac:dyDescent="0.2">
      <c r="A126" s="4"/>
      <c r="B126" s="12"/>
      <c r="C126" s="13"/>
      <c r="D126" s="14"/>
      <c r="E126" s="16"/>
      <c r="F126" s="14"/>
      <c r="G126" s="14"/>
    </row>
    <row r="127" spans="1:7" x14ac:dyDescent="0.2">
      <c r="A127" s="4"/>
      <c r="B127" s="6"/>
      <c r="C127" s="6"/>
    </row>
    <row r="128" spans="1:7" x14ac:dyDescent="0.2">
      <c r="A128" s="4"/>
      <c r="C128" s="8"/>
    </row>
    <row r="129" spans="1:3" x14ac:dyDescent="0.2">
      <c r="A129" s="4"/>
    </row>
    <row r="130" spans="1:3" x14ac:dyDescent="0.2">
      <c r="A130" s="4"/>
    </row>
    <row r="132" spans="1:3" ht="18.75" customHeight="1" x14ac:dyDescent="0.2"/>
    <row r="133" spans="1:3" ht="25.5" customHeight="1" x14ac:dyDescent="0.2">
      <c r="A133" s="7"/>
    </row>
    <row r="135" spans="1:3" x14ac:dyDescent="0.2">
      <c r="C135" s="5"/>
    </row>
    <row r="136" spans="1:3" x14ac:dyDescent="0.2">
      <c r="C136" s="5"/>
    </row>
    <row r="137" spans="1:3" x14ac:dyDescent="0.2">
      <c r="C137" s="5"/>
    </row>
    <row r="138" spans="1:3" x14ac:dyDescent="0.2">
      <c r="C138" s="5"/>
    </row>
    <row r="139" spans="1:3" x14ac:dyDescent="0.2">
      <c r="C139" s="5"/>
    </row>
    <row r="140" spans="1:3" x14ac:dyDescent="0.2">
      <c r="C140" s="5"/>
    </row>
    <row r="141" spans="1:3" x14ac:dyDescent="0.2">
      <c r="C141" s="5"/>
    </row>
    <row r="142" spans="1:3" x14ac:dyDescent="0.2">
      <c r="C142" s="5"/>
    </row>
    <row r="143" spans="1:3" x14ac:dyDescent="0.2">
      <c r="C143" s="5"/>
    </row>
    <row r="144" spans="1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  <row r="152" spans="3:3" x14ac:dyDescent="0.2">
      <c r="C152" s="5"/>
    </row>
    <row r="153" spans="3:3" x14ac:dyDescent="0.2">
      <c r="C153" s="5"/>
    </row>
    <row r="154" spans="3:3" x14ac:dyDescent="0.2">
      <c r="C154" s="5"/>
    </row>
    <row r="155" spans="3:3" x14ac:dyDescent="0.2">
      <c r="C155" s="5"/>
    </row>
    <row r="156" spans="3:3" x14ac:dyDescent="0.2">
      <c r="C156" s="5"/>
    </row>
    <row r="157" spans="3:3" x14ac:dyDescent="0.2">
      <c r="C157" s="5"/>
    </row>
    <row r="158" spans="3:3" x14ac:dyDescent="0.2">
      <c r="C158" s="5"/>
    </row>
    <row r="159" spans="3:3" x14ac:dyDescent="0.2">
      <c r="C159" s="5"/>
    </row>
    <row r="160" spans="3:3" x14ac:dyDescent="0.2">
      <c r="C160" s="5"/>
    </row>
    <row r="161" spans="3:3" x14ac:dyDescent="0.2">
      <c r="C161" s="5"/>
    </row>
  </sheetData>
  <mergeCells count="7">
    <mergeCell ref="A121:G121"/>
    <mergeCell ref="B2:F3"/>
    <mergeCell ref="B4:C5"/>
    <mergeCell ref="F4:F5"/>
    <mergeCell ref="D4:D5"/>
    <mergeCell ref="E4:E5"/>
    <mergeCell ref="B120:F120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"/>
  <sheetViews>
    <sheetView tabSelected="1" workbookViewId="0">
      <selection activeCell="A2" sqref="A2:XFD4"/>
    </sheetView>
  </sheetViews>
  <sheetFormatPr defaultRowHeight="12.75" x14ac:dyDescent="0.2"/>
  <sheetData>
    <row r="2" spans="2:15" x14ac:dyDescent="0.2">
      <c r="B2" s="86" t="s">
        <v>216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8"/>
    </row>
    <row r="3" spans="2:15" x14ac:dyDescent="0.2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8"/>
    </row>
    <row r="4" spans="2:15" ht="34.5" customHeight="1" x14ac:dyDescent="0.2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8"/>
    </row>
  </sheetData>
  <mergeCells count="1">
    <mergeCell ref="B2:O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2020-08-10T09:19:09Z</cp:lastPrinted>
  <dcterms:created xsi:type="dcterms:W3CDTF">2005-02-24T04:25:28Z</dcterms:created>
  <dcterms:modified xsi:type="dcterms:W3CDTF">2020-11-16T04:49:13Z</dcterms:modified>
</cp:coreProperties>
</file>