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48" i="1" l="1"/>
  <c r="E110" i="1" l="1"/>
  <c r="D110" i="1"/>
  <c r="F113" i="1"/>
  <c r="E52" i="1" l="1"/>
  <c r="F55" i="1"/>
  <c r="F54" i="1"/>
  <c r="F91" i="1" l="1"/>
  <c r="D86" i="1"/>
  <c r="E86" i="1"/>
  <c r="D52" i="1" l="1"/>
  <c r="D51" i="1"/>
  <c r="F46" i="1"/>
  <c r="F45" i="1"/>
  <c r="F42" i="1"/>
  <c r="F40" i="1"/>
  <c r="F39" i="1"/>
  <c r="F38" i="1"/>
  <c r="F36" i="1"/>
  <c r="F35" i="1"/>
  <c r="F34" i="1"/>
  <c r="F33" i="1"/>
  <c r="F29" i="1"/>
  <c r="F27" i="1"/>
  <c r="F26" i="1"/>
  <c r="F24" i="1"/>
  <c r="F21" i="1"/>
  <c r="F19" i="1"/>
  <c r="F18" i="1"/>
  <c r="F17" i="1"/>
  <c r="F16" i="1"/>
  <c r="F14" i="1"/>
  <c r="F13" i="1"/>
  <c r="F11" i="1"/>
  <c r="F9" i="1"/>
  <c r="F61" i="1"/>
  <c r="E28" i="1" l="1"/>
  <c r="D28" i="1"/>
  <c r="F28" i="1" l="1"/>
  <c r="E51" i="1"/>
  <c r="E50" i="1" s="1"/>
  <c r="F58" i="1" l="1"/>
  <c r="E41" i="1" l="1"/>
  <c r="D41" i="1"/>
  <c r="E20" i="1" l="1"/>
  <c r="F20" i="1" s="1"/>
  <c r="D20" i="1"/>
  <c r="D92" i="1" l="1"/>
  <c r="F74" i="1" l="1"/>
  <c r="F93" i="1" l="1"/>
  <c r="E10" i="1" l="1"/>
  <c r="D10" i="1"/>
  <c r="F10" i="1" l="1"/>
  <c r="E92" i="1"/>
  <c r="F92" i="1" l="1"/>
  <c r="F97" i="1" l="1"/>
  <c r="D114" i="1"/>
  <c r="F57" i="1"/>
  <c r="F56" i="1"/>
  <c r="F53" i="1"/>
  <c r="F47" i="1"/>
  <c r="E79" i="1" l="1"/>
  <c r="E15" i="1"/>
  <c r="E103" i="1" l="1"/>
  <c r="E70" i="1"/>
  <c r="E82" i="1"/>
  <c r="E94" i="1"/>
  <c r="E100" i="1"/>
  <c r="E105" i="1"/>
  <c r="E116" i="1"/>
  <c r="D82" i="1"/>
  <c r="D94" i="1"/>
  <c r="E8" i="1"/>
  <c r="E25" i="1"/>
  <c r="E32" i="1"/>
  <c r="E37" i="1"/>
  <c r="E44" i="1"/>
  <c r="F81" i="1"/>
  <c r="F110" i="1"/>
  <c r="D79" i="1"/>
  <c r="D8" i="1"/>
  <c r="D25" i="1"/>
  <c r="D32" i="1"/>
  <c r="D37" i="1"/>
  <c r="D44" i="1"/>
  <c r="D15" i="1"/>
  <c r="F15" i="1" s="1"/>
  <c r="E114" i="1"/>
  <c r="F114" i="1" s="1"/>
  <c r="D116" i="1"/>
  <c r="D70" i="1"/>
  <c r="D100" i="1"/>
  <c r="D103" i="1"/>
  <c r="D105" i="1"/>
  <c r="F80" i="1"/>
  <c r="F117" i="1"/>
  <c r="F115" i="1"/>
  <c r="F111" i="1"/>
  <c r="F109" i="1"/>
  <c r="F108" i="1"/>
  <c r="F107" i="1"/>
  <c r="F106" i="1"/>
  <c r="F102" i="1"/>
  <c r="F101" i="1"/>
  <c r="F78" i="1"/>
  <c r="F75" i="1"/>
  <c r="F73" i="1"/>
  <c r="F72" i="1"/>
  <c r="F71" i="1"/>
  <c r="F99" i="1"/>
  <c r="F98" i="1"/>
  <c r="F96" i="1"/>
  <c r="F95" i="1"/>
  <c r="F104" i="1"/>
  <c r="F87" i="1"/>
  <c r="F88" i="1"/>
  <c r="F84" i="1"/>
  <c r="F85" i="1"/>
  <c r="F89" i="1"/>
  <c r="F83" i="1"/>
  <c r="E7" i="1" l="1"/>
  <c r="F37" i="1"/>
  <c r="F25" i="1"/>
  <c r="F44" i="1"/>
  <c r="F32" i="1"/>
  <c r="F8" i="1"/>
  <c r="D7" i="1"/>
  <c r="D50" i="1"/>
  <c r="E118" i="1"/>
  <c r="D118" i="1"/>
  <c r="F103" i="1"/>
  <c r="F116" i="1"/>
  <c r="E69" i="1"/>
  <c r="D69" i="1"/>
  <c r="F86" i="1"/>
  <c r="F82" i="1"/>
  <c r="F100" i="1"/>
  <c r="F105" i="1"/>
  <c r="F52" i="1"/>
  <c r="F94" i="1"/>
  <c r="F70" i="1"/>
  <c r="F50" i="1" l="1"/>
  <c r="F51" i="1"/>
  <c r="F118" i="1"/>
  <c r="F69" i="1"/>
  <c r="F7" i="1"/>
  <c r="D6" i="1"/>
  <c r="D68" i="1" s="1"/>
  <c r="D119" i="1" s="1"/>
  <c r="E6" i="1" l="1"/>
  <c r="E68" i="1" s="1"/>
  <c r="F68" i="1" s="1"/>
  <c r="E119" i="1" l="1"/>
  <c r="F6" i="1"/>
</calcChain>
</file>

<file path=xl/sharedStrings.xml><?xml version="1.0" encoding="utf-8"?>
<sst xmlns="http://schemas.openxmlformats.org/spreadsheetml/2006/main" count="231" uniqueCount="217">
  <si>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</si>
  <si>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</si>
  <si>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</si>
  <si>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</si>
  <si>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</si>
  <si>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</si>
  <si>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</si>
  <si>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</si>
  <si>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</si>
  <si>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</si>
  <si>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</si>
  <si>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</si>
  <si>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</si>
  <si>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</si>
  <si>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</si>
  <si>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</si>
  <si>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</si>
  <si>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</si>
  <si>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</si>
  <si>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</si>
  <si>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</si>
  <si>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</si>
  <si>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</si>
  <si>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</si>
  <si>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</si>
  <si>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</si>
  <si>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</si>
  <si>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</si>
  <si>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</si>
  <si>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</si>
  <si>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</si>
  <si>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</si>
  <si>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</si>
  <si>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</si>
  <si>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</si>
  <si>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</si>
  <si>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</si>
  <si>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</si>
  <si>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</si>
  <si>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</si>
  <si>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</si>
  <si>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</si>
  <si>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</si>
  <si>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</si>
  <si>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</si>
  <si>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</si>
  <si>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</si>
  <si>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</si>
  <si>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</si>
  <si>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</si>
  <si>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</si>
  <si>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</si>
  <si>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</si>
  <si>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</si>
  <si>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</si>
  <si>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</si>
  <si>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</si>
  <si>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</si>
  <si>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</si>
  <si>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</si>
  <si>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</si>
  <si>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</si>
  <si>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</si>
  <si>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</si>
  <si>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</si>
  <si>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</si>
  <si>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</si>
  <si>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</si>
  <si>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</si>
  <si>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</si>
  <si>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</si>
  <si>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</si>
  <si>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</si>
  <si>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</si>
  <si>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</si>
  <si>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</si>
  <si>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</si>
  <si>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</si>
  <si>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</si>
  <si>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</si>
  <si>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</si>
  <si>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</si>
  <si>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</si>
  <si>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</si>
  <si>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</si>
  <si>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</si>
  <si>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</si>
  <si>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</si>
  <si>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</si>
  <si>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</si>
  <si>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</si>
  <si>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</si>
  <si>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</si>
  <si>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</si>
  <si>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</si>
  <si>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</si>
  <si>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</si>
  <si>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</si>
  <si>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</si>
  <si>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</si>
  <si>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</si>
  <si>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</si>
  <si>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</si>
  <si>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</si>
  <si>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</si>
  <si>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</si>
  <si>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</si>
  <si>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</si>
  <si>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</si>
  <si>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</si>
  <si>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</si>
  <si>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</si>
  <si>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</si>
  <si>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</si>
  <si>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</si>
  <si>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</si>
  <si>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</si>
  <si>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</si>
  <si>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</si>
  <si>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</si>
  <si>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</si>
  <si>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</si>
  <si>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</si>
  <si>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</si>
  <si>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</si>
  <si>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</si>
  <si>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</si>
  <si>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</si>
  <si>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</si>
  <si>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</si>
  <si>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</si>
  <si>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</si>
  <si>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</si>
  <si>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</si>
  <si>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</si>
  <si>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</si>
  <si>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</si>
  <si>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</si>
  <si>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</si>
  <si>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</si>
  <si>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</si>
  <si>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</si>
  <si>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</si>
  <si>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</si>
  <si>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</si>
  <si>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</si>
  <si>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</si>
  <si>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</si>
  <si>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</si>
  <si>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</si>
  <si>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</si>
  <si>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</si>
  <si>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</si>
  <si>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</si>
  <si>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</si>
  <si>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</si>
  <si>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</si>
  <si>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</si>
  <si>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</si>
  <si>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</si>
  <si>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</si>
  <si>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</si>
  <si>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</si>
  <si>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</si>
  <si>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</si>
  <si>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</si>
  <si>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</si>
  <si>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</si>
  <si>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</si>
  <si>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</si>
  <si>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</si>
  <si>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</si>
  <si>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</si>
  <si>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</si>
  <si>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</si>
  <si>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</si>
  <si>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</si>
  <si>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</si>
  <si>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</si>
  <si>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</si>
  <si>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</si>
  <si>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</si>
  <si>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</si>
  <si>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</si>
  <si>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</si>
  <si>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</si>
  <si>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</si>
  <si>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</si>
  <si>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</si>
  <si>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</si>
  <si>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</si>
  <si>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</si>
  <si>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</si>
  <si>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</si>
  <si>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</si>
  <si>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</si>
  <si>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</si>
  <si>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</si>
  <si>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</si>
  <si>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</si>
  <si>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</si>
  <si>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</si>
  <si>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</si>
  <si>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</si>
  <si>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</si>
  <si>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</si>
  <si>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</si>
  <si>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</si>
  <si>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</si>
  <si>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</si>
  <si>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</si>
  <si>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</si>
  <si>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Руководитель финансового управления администрации города Енисейска                                                                      Ю.В.Смирнов</t>
  </si>
  <si>
    <t>1301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</si>
  <si>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01.07.2020г.</t>
    </r>
  </si>
  <si>
    <t>св.100</t>
  </si>
  <si>
    <t>Текущее исполнение городского бюджета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</si>
</sst>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1131420.5</c:v>
                </c:pt>
                <c:pt idx="1">
                  <c:v>1146980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419941.2</c:v>
                </c:pt>
                <c:pt idx="1">
                  <c:v>399357.3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37536"/>
        <c:axId val="189456384"/>
      </c:barChart>
      <c:catAx>
        <c:axId val="18633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456384"/>
        <c:crossesAt val="0"/>
        <c:auto val="1"/>
        <c:lblAlgn val="ctr"/>
        <c:lblOffset val="100"/>
        <c:noMultiLvlLbl val="0"/>
      </c:catAx>
      <c:valAx>
        <c:axId val="18945638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8633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449865325178537"/>
          <c:y val="2.7571457577510557E-2"/>
          <c:w val="0.2025056899787733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0.86624</cdr:x>
      <cdr:y>0.55172</cdr:y>
    </cdr:from>
    <cdr:to>
      <cdr:x>0.97665</cdr:x>
      <cdr:y>0.64827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44816" y="2880320"/>
          <a:ext cx="93610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34,8%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0.43312</cdr:x>
      <cdr:y>0.54483</cdr:y>
    </cdr:from>
    <cdr:to>
      <cdr:x>0.54352</cdr:x>
      <cdr:y>0.63448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672408" y="2844316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37,1%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view="pageBreakPreview" topLeftCell="A64" zoomScaleNormal="75" workbookViewId="0">
      <selection activeCell="F43" sqref="F4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214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SUM(D7+D50)</f>
        <v>1131420.4999999998</v>
      </c>
      <c r="E6" s="36">
        <f>SUM(E7+E50)</f>
        <v>419941.24</v>
      </c>
      <c r="F6" s="66">
        <f t="shared" ref="F6:F58" si="0">E6*100/D6</f>
        <v>37.116283468436365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SUM(D8+D20+D25+D28+D32+D37+D44+D47+D48+D41+D15+D31)</f>
        <v>177360.49999999997</v>
      </c>
      <c r="E7" s="39">
        <f>SUM(E8+E20+E25+E28+E32+E37+E44+E47+E48+E41+E15+E31+E49)</f>
        <v>76825.239999999976</v>
      </c>
      <c r="F7" s="64">
        <f t="shared" si="0"/>
        <v>43.315867963836361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128309.79999999999</v>
      </c>
      <c r="E8" s="40">
        <f>SUM(E9+E10)</f>
        <v>56695.700000000004</v>
      </c>
      <c r="F8" s="64">
        <f t="shared" si="0"/>
        <v>44.186570316530776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510.6</v>
      </c>
      <c r="F9" s="64">
        <f t="shared" si="0"/>
        <v>85.142571285642816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127710.09999999999</v>
      </c>
      <c r="E10" s="40">
        <f>SUM(E11:E14)</f>
        <v>56185.100000000006</v>
      </c>
      <c r="F10" s="64">
        <f t="shared" si="0"/>
        <v>43.994249475961581</v>
      </c>
    </row>
    <row r="11" spans="1:6" ht="68.25" customHeight="1" x14ac:dyDescent="0.2">
      <c r="B11" s="33" t="s">
        <v>165</v>
      </c>
      <c r="C11" s="22" t="s">
        <v>161</v>
      </c>
      <c r="D11" s="48">
        <v>126637.2</v>
      </c>
      <c r="E11" s="48">
        <v>55794.400000000001</v>
      </c>
      <c r="F11" s="64">
        <f t="shared" si="0"/>
        <v>44.058459915411902</v>
      </c>
    </row>
    <row r="12" spans="1:6" ht="93" customHeight="1" x14ac:dyDescent="0.2">
      <c r="B12" s="33" t="s">
        <v>166</v>
      </c>
      <c r="C12" s="22" t="s">
        <v>162</v>
      </c>
      <c r="D12" s="48">
        <v>156.19999999999999</v>
      </c>
      <c r="E12" s="48">
        <v>-60.6</v>
      </c>
      <c r="F12" s="64"/>
    </row>
    <row r="13" spans="1:6" ht="46.5" customHeight="1" x14ac:dyDescent="0.2">
      <c r="B13" s="33" t="s">
        <v>167</v>
      </c>
      <c r="C13" s="22" t="s">
        <v>163</v>
      </c>
      <c r="D13" s="48">
        <v>390.7</v>
      </c>
      <c r="E13" s="48">
        <v>263.39999999999998</v>
      </c>
      <c r="F13" s="64">
        <f t="shared" si="0"/>
        <v>67.41745584847709</v>
      </c>
    </row>
    <row r="14" spans="1:6" ht="84.75" customHeight="1" x14ac:dyDescent="0.2">
      <c r="B14" s="33" t="s">
        <v>168</v>
      </c>
      <c r="C14" s="22" t="s">
        <v>164</v>
      </c>
      <c r="D14" s="48">
        <v>526</v>
      </c>
      <c r="E14" s="48">
        <v>187.9</v>
      </c>
      <c r="F14" s="64">
        <f t="shared" si="0"/>
        <v>35.722433460076047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752.1</v>
      </c>
      <c r="E15" s="40">
        <f>SUM(E16:E19)</f>
        <v>305.90000000000003</v>
      </c>
      <c r="F15" s="64">
        <f t="shared" si="0"/>
        <v>40.672782874617738</v>
      </c>
    </row>
    <row r="16" spans="1:6" ht="54.75" customHeight="1" x14ac:dyDescent="0.2">
      <c r="B16" s="33" t="s">
        <v>96</v>
      </c>
      <c r="C16" s="22" t="s">
        <v>92</v>
      </c>
      <c r="D16" s="48">
        <v>344.7</v>
      </c>
      <c r="E16" s="48">
        <v>144.9</v>
      </c>
      <c r="F16" s="64">
        <f t="shared" si="0"/>
        <v>42.036553524804177</v>
      </c>
    </row>
    <row r="17" spans="2:6" ht="43.5" customHeight="1" x14ac:dyDescent="0.2">
      <c r="B17" s="33" t="s">
        <v>97</v>
      </c>
      <c r="C17" s="22" t="s">
        <v>93</v>
      </c>
      <c r="D17" s="48">
        <v>1.8</v>
      </c>
      <c r="E17" s="48">
        <v>1</v>
      </c>
      <c r="F17" s="64">
        <f t="shared" si="0"/>
        <v>55.555555555555557</v>
      </c>
    </row>
    <row r="18" spans="2:6" ht="69.75" customHeight="1" x14ac:dyDescent="0.2">
      <c r="B18" s="33" t="s">
        <v>98</v>
      </c>
      <c r="C18" s="22" t="s">
        <v>94</v>
      </c>
      <c r="D18" s="48">
        <v>450.1</v>
      </c>
      <c r="E18" s="48">
        <v>188.9</v>
      </c>
      <c r="F18" s="64">
        <f t="shared" si="0"/>
        <v>41.96845145523217</v>
      </c>
    </row>
    <row r="19" spans="2:6" ht="67.5" customHeight="1" x14ac:dyDescent="0.2">
      <c r="B19" s="33" t="s">
        <v>99</v>
      </c>
      <c r="C19" s="22" t="s">
        <v>95</v>
      </c>
      <c r="D19" s="48">
        <v>-44.5</v>
      </c>
      <c r="E19" s="48">
        <v>-28.9</v>
      </c>
      <c r="F19" s="64">
        <f t="shared" si="0"/>
        <v>64.943820224719104</v>
      </c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12238.3</v>
      </c>
      <c r="E20" s="40">
        <f>SUM(E21+E24+E23+E22)</f>
        <v>5980.24</v>
      </c>
      <c r="F20" s="64">
        <f t="shared" si="0"/>
        <v>48.86495673418694</v>
      </c>
    </row>
    <row r="21" spans="2:6" ht="26.25" customHeight="1" x14ac:dyDescent="0.2">
      <c r="B21" s="19" t="s">
        <v>47</v>
      </c>
      <c r="C21" s="22" t="s">
        <v>177</v>
      </c>
      <c r="D21" s="48">
        <v>11893.3</v>
      </c>
      <c r="E21" s="48">
        <v>5783.2</v>
      </c>
      <c r="F21" s="64">
        <f t="shared" si="0"/>
        <v>48.625696820899165</v>
      </c>
    </row>
    <row r="22" spans="2:6" ht="44.25" hidden="1" customHeight="1" x14ac:dyDescent="0.2">
      <c r="B22" s="19" t="s">
        <v>47</v>
      </c>
      <c r="C22" s="22" t="s">
        <v>178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102</v>
      </c>
      <c r="C23" s="22" t="s">
        <v>144</v>
      </c>
      <c r="D23" s="48">
        <v>15</v>
      </c>
      <c r="E23" s="48">
        <v>15.5</v>
      </c>
      <c r="F23" s="68" t="s">
        <v>215</v>
      </c>
    </row>
    <row r="24" spans="2:6" ht="38.25" customHeight="1" x14ac:dyDescent="0.2">
      <c r="B24" s="19" t="s">
        <v>102</v>
      </c>
      <c r="C24" s="22" t="s">
        <v>103</v>
      </c>
      <c r="D24" s="48">
        <v>330</v>
      </c>
      <c r="E24" s="48">
        <v>181.5</v>
      </c>
      <c r="F24" s="64">
        <f t="shared" si="0"/>
        <v>55</v>
      </c>
    </row>
    <row r="25" spans="2:6" x14ac:dyDescent="0.2">
      <c r="B25" s="19" t="s">
        <v>10</v>
      </c>
      <c r="C25" s="23" t="s">
        <v>11</v>
      </c>
      <c r="D25" s="40">
        <f>SUM(D26+D27)</f>
        <v>6060</v>
      </c>
      <c r="E25" s="40">
        <f>SUM(E26+E27)</f>
        <v>1234.0999999999999</v>
      </c>
      <c r="F25" s="64">
        <f t="shared" si="0"/>
        <v>20.364686468646862</v>
      </c>
    </row>
    <row r="26" spans="2:6" x14ac:dyDescent="0.2">
      <c r="B26" s="19" t="s">
        <v>48</v>
      </c>
      <c r="C26" s="22" t="s">
        <v>12</v>
      </c>
      <c r="D26" s="48">
        <v>3900</v>
      </c>
      <c r="E26" s="48">
        <v>646.9</v>
      </c>
      <c r="F26" s="64">
        <f t="shared" si="0"/>
        <v>16.587179487179487</v>
      </c>
    </row>
    <row r="27" spans="2:6" ht="15.75" customHeight="1" x14ac:dyDescent="0.2">
      <c r="B27" s="19" t="s">
        <v>46</v>
      </c>
      <c r="C27" s="22" t="s">
        <v>36</v>
      </c>
      <c r="D27" s="48">
        <v>2160</v>
      </c>
      <c r="E27" s="48">
        <v>587.20000000000005</v>
      </c>
      <c r="F27" s="64">
        <f t="shared" si="0"/>
        <v>27.185185185185187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3106.6</v>
      </c>
      <c r="F28" s="64">
        <f t="shared" si="0"/>
        <v>44.316690442225394</v>
      </c>
    </row>
    <row r="29" spans="2:6" ht="26.25" customHeight="1" x14ac:dyDescent="0.2">
      <c r="B29" s="24" t="s">
        <v>66</v>
      </c>
      <c r="C29" s="25" t="s">
        <v>65</v>
      </c>
      <c r="D29" s="48">
        <v>7010</v>
      </c>
      <c r="E29" s="48">
        <v>3106.6</v>
      </c>
      <c r="F29" s="64">
        <f t="shared" si="0"/>
        <v>44.316690442225394</v>
      </c>
    </row>
    <row r="30" spans="2:6" ht="0.75" hidden="1" customHeight="1" x14ac:dyDescent="0.2">
      <c r="B30" s="24" t="s">
        <v>196</v>
      </c>
      <c r="C30" s="25" t="s">
        <v>195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198</v>
      </c>
      <c r="C31" s="21" t="s">
        <v>197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11420.9</v>
      </c>
      <c r="E32" s="40">
        <f>SUM(E33+E35+E36+E34)</f>
        <v>3811.4</v>
      </c>
      <c r="F32" s="64">
        <f t="shared" si="0"/>
        <v>33.372151056396611</v>
      </c>
    </row>
    <row r="33" spans="1:6" ht="30" customHeight="1" x14ac:dyDescent="0.2">
      <c r="B33" s="19" t="s">
        <v>60</v>
      </c>
      <c r="C33" s="26" t="s">
        <v>105</v>
      </c>
      <c r="D33" s="48">
        <v>4246.7</v>
      </c>
      <c r="E33" s="48">
        <v>1943.4</v>
      </c>
      <c r="F33" s="64">
        <f t="shared" si="0"/>
        <v>45.762592130360048</v>
      </c>
    </row>
    <row r="34" spans="1:6" ht="28.5" customHeight="1" x14ac:dyDescent="0.2">
      <c r="B34" s="19" t="s">
        <v>60</v>
      </c>
      <c r="C34" s="26" t="s">
        <v>104</v>
      </c>
      <c r="D34" s="48">
        <v>4438.7</v>
      </c>
      <c r="E34" s="48">
        <v>927</v>
      </c>
      <c r="F34" s="64">
        <f t="shared" si="0"/>
        <v>20.884493207470658</v>
      </c>
    </row>
    <row r="35" spans="1:6" ht="30.75" customHeight="1" x14ac:dyDescent="0.2">
      <c r="B35" s="19" t="s">
        <v>61</v>
      </c>
      <c r="C35" s="26" t="s">
        <v>59</v>
      </c>
      <c r="D35" s="48">
        <v>145</v>
      </c>
      <c r="E35" s="48">
        <v>0</v>
      </c>
      <c r="F35" s="64">
        <f t="shared" si="0"/>
        <v>0</v>
      </c>
    </row>
    <row r="36" spans="1:6" ht="42" customHeight="1" x14ac:dyDescent="0.2">
      <c r="B36" s="19" t="s">
        <v>62</v>
      </c>
      <c r="C36" s="26" t="s">
        <v>106</v>
      </c>
      <c r="D36" s="48">
        <v>2590.5</v>
      </c>
      <c r="E36" s="48">
        <v>941</v>
      </c>
      <c r="F36" s="64">
        <f t="shared" si="0"/>
        <v>36.32503377726308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1394.0000000000002</v>
      </c>
      <c r="E37" s="40">
        <f>SUM(E38:E40)</f>
        <v>30.5</v>
      </c>
      <c r="F37" s="64">
        <f t="shared" si="0"/>
        <v>2.1879483500717356</v>
      </c>
    </row>
    <row r="38" spans="1:6" ht="25.5" x14ac:dyDescent="0.2">
      <c r="A38" s="3"/>
      <c r="B38" s="27" t="s">
        <v>80</v>
      </c>
      <c r="C38" s="25" t="s">
        <v>81</v>
      </c>
      <c r="D38" s="48">
        <v>1251.4000000000001</v>
      </c>
      <c r="E38" s="48">
        <v>16.2</v>
      </c>
      <c r="F38" s="64">
        <f t="shared" si="0"/>
        <v>1.2945501038836502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7.7</v>
      </c>
      <c r="E39" s="48">
        <v>0.2</v>
      </c>
      <c r="F39" s="64">
        <f t="shared" si="0"/>
        <v>2.5974025974025974</v>
      </c>
    </row>
    <row r="40" spans="1:6" ht="19.5" customHeight="1" x14ac:dyDescent="0.2">
      <c r="B40" s="19" t="s">
        <v>84</v>
      </c>
      <c r="C40" s="25" t="s">
        <v>85</v>
      </c>
      <c r="D40" s="44">
        <v>134.9</v>
      </c>
      <c r="E40" s="48">
        <v>14.1</v>
      </c>
      <c r="F40" s="64">
        <f t="shared" si="0"/>
        <v>10.452186805040771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571.1</v>
      </c>
      <c r="E41" s="40">
        <f>SUM(E42:E43)</f>
        <v>906.9</v>
      </c>
      <c r="F41" s="68" t="s">
        <v>215</v>
      </c>
    </row>
    <row r="42" spans="1:6" ht="28.5" customHeight="1" x14ac:dyDescent="0.2">
      <c r="B42" s="19" t="s">
        <v>86</v>
      </c>
      <c r="C42" s="22" t="s">
        <v>87</v>
      </c>
      <c r="D42" s="44">
        <v>17.7</v>
      </c>
      <c r="E42" s="48">
        <v>6.1</v>
      </c>
      <c r="F42" s="64">
        <f t="shared" si="0"/>
        <v>34.463276836158194</v>
      </c>
    </row>
    <row r="43" spans="1:6" ht="20.25" customHeight="1" x14ac:dyDescent="0.2">
      <c r="B43" s="19" t="s">
        <v>180</v>
      </c>
      <c r="C43" s="22" t="s">
        <v>179</v>
      </c>
      <c r="D43" s="44">
        <v>553.4</v>
      </c>
      <c r="E43" s="48">
        <v>900.8</v>
      </c>
      <c r="F43" s="68" t="s">
        <v>215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8211.5</v>
      </c>
      <c r="E44" s="39">
        <f>SUM(E45:E46)</f>
        <v>3373.8999999999996</v>
      </c>
      <c r="F44" s="64">
        <f t="shared" si="0"/>
        <v>41.087499238872304</v>
      </c>
    </row>
    <row r="45" spans="1:6" ht="15.75" customHeight="1" x14ac:dyDescent="0.2">
      <c r="B45" s="19" t="s">
        <v>69</v>
      </c>
      <c r="C45" s="25" t="s">
        <v>67</v>
      </c>
      <c r="D45" s="44">
        <v>6106.4</v>
      </c>
      <c r="E45" s="48">
        <v>2422.1</v>
      </c>
      <c r="F45" s="64">
        <f t="shared" si="0"/>
        <v>39.664941700510944</v>
      </c>
    </row>
    <row r="46" spans="1:6" ht="17.25" customHeight="1" x14ac:dyDescent="0.2">
      <c r="B46" s="19" t="s">
        <v>70</v>
      </c>
      <c r="C46" s="25" t="s">
        <v>68</v>
      </c>
      <c r="D46" s="44">
        <v>2105.1</v>
      </c>
      <c r="E46" s="48">
        <v>951.8</v>
      </c>
      <c r="F46" s="64">
        <f t="shared" si="0"/>
        <v>45.214004085316617</v>
      </c>
    </row>
    <row r="47" spans="1:6" ht="15" customHeight="1" x14ac:dyDescent="0.2">
      <c r="B47" s="19" t="s">
        <v>44</v>
      </c>
      <c r="C47" s="23" t="s">
        <v>45</v>
      </c>
      <c r="D47" s="39">
        <v>14.5</v>
      </c>
      <c r="E47" s="40">
        <v>3.6</v>
      </c>
      <c r="F47" s="64">
        <f t="shared" si="0"/>
        <v>24.827586206896552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1378.3</v>
      </c>
      <c r="E48" s="40">
        <v>1376.4</v>
      </c>
      <c r="F48" s="64">
        <f t="shared" si="0"/>
        <v>99.862149024160203</v>
      </c>
    </row>
    <row r="49" spans="1:7" ht="15" customHeight="1" x14ac:dyDescent="0.2">
      <c r="A49" s="3"/>
      <c r="B49" s="19" t="s">
        <v>211</v>
      </c>
      <c r="C49" s="23" t="s">
        <v>210</v>
      </c>
      <c r="D49" s="39">
        <v>0</v>
      </c>
      <c r="E49" s="40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SUM(D51+D62+D63+D67)</f>
        <v>954059.99999999988</v>
      </c>
      <c r="E50" s="39">
        <f>SUM(E51+E62+E63+E67+E64+E65+E66)</f>
        <v>343116</v>
      </c>
      <c r="F50" s="64">
        <f t="shared" si="0"/>
        <v>35.963775863153266</v>
      </c>
    </row>
    <row r="51" spans="1:7" ht="33" customHeight="1" x14ac:dyDescent="0.2">
      <c r="B51" s="19" t="s">
        <v>17</v>
      </c>
      <c r="C51" s="29" t="s">
        <v>58</v>
      </c>
      <c r="D51" s="39">
        <f>SUM(D52+D56+D57+D58+D61)</f>
        <v>954338.69999999984</v>
      </c>
      <c r="E51" s="39">
        <f>SUM(E52+E56+E57+E58+E61)</f>
        <v>349633.3</v>
      </c>
      <c r="F51" s="64">
        <f t="shared" si="0"/>
        <v>36.636185874050803</v>
      </c>
    </row>
    <row r="52" spans="1:7" ht="27.75" customHeight="1" x14ac:dyDescent="0.2">
      <c r="B52" s="19" t="s">
        <v>184</v>
      </c>
      <c r="C52" s="22" t="s">
        <v>18</v>
      </c>
      <c r="D52" s="44">
        <f>D53+D54+D55</f>
        <v>265507.89999999997</v>
      </c>
      <c r="E52" s="44">
        <f>E53+E54+E55</f>
        <v>148827</v>
      </c>
      <c r="F52" s="64">
        <f t="shared" si="0"/>
        <v>56.053699343786015</v>
      </c>
      <c r="G52" s="3"/>
    </row>
    <row r="53" spans="1:7" ht="16.5" customHeight="1" x14ac:dyDescent="0.2">
      <c r="B53" s="19" t="s">
        <v>199</v>
      </c>
      <c r="C53" s="22" t="s">
        <v>50</v>
      </c>
      <c r="D53" s="44">
        <v>177759.4</v>
      </c>
      <c r="E53" s="48">
        <v>146827</v>
      </c>
      <c r="F53" s="64">
        <f t="shared" si="0"/>
        <v>82.598726143315062</v>
      </c>
      <c r="G53" s="3"/>
    </row>
    <row r="54" spans="1:7" ht="27.75" customHeight="1" x14ac:dyDescent="0.2">
      <c r="B54" s="19" t="s">
        <v>200</v>
      </c>
      <c r="C54" s="22" t="s">
        <v>56</v>
      </c>
      <c r="D54" s="44">
        <v>43689.7</v>
      </c>
      <c r="E54" s="48">
        <v>1000</v>
      </c>
      <c r="F54" s="64">
        <f t="shared" si="0"/>
        <v>2.2888690011604567</v>
      </c>
      <c r="G54" s="3"/>
    </row>
    <row r="55" spans="1:7" ht="27.75" customHeight="1" x14ac:dyDescent="0.2">
      <c r="B55" s="19" t="s">
        <v>201</v>
      </c>
      <c r="C55" s="69" t="s">
        <v>202</v>
      </c>
      <c r="D55" s="44">
        <v>44058.8</v>
      </c>
      <c r="E55" s="48">
        <v>1000</v>
      </c>
      <c r="F55" s="64">
        <f t="shared" si="0"/>
        <v>2.2696941360182299</v>
      </c>
      <c r="G55" s="3"/>
    </row>
    <row r="56" spans="1:7" ht="24.75" customHeight="1" x14ac:dyDescent="0.2">
      <c r="B56" s="19" t="s">
        <v>185</v>
      </c>
      <c r="C56" s="26" t="s">
        <v>52</v>
      </c>
      <c r="D56" s="47">
        <v>296493.5</v>
      </c>
      <c r="E56" s="48">
        <v>20374.8</v>
      </c>
      <c r="F56" s="64">
        <f t="shared" si="0"/>
        <v>6.8719213068751932</v>
      </c>
      <c r="G56" s="3"/>
    </row>
    <row r="57" spans="1:7" ht="24.75" customHeight="1" x14ac:dyDescent="0.2">
      <c r="B57" s="19" t="s">
        <v>186</v>
      </c>
      <c r="C57" s="26" t="s">
        <v>53</v>
      </c>
      <c r="D57" s="47">
        <v>334775.09999999998</v>
      </c>
      <c r="E57" s="48">
        <v>168644.8</v>
      </c>
      <c r="F57" s="64">
        <f t="shared" si="0"/>
        <v>50.37555063085636</v>
      </c>
      <c r="G57" s="3"/>
    </row>
    <row r="58" spans="1:7" ht="18.75" customHeight="1" x14ac:dyDescent="0.2">
      <c r="B58" s="19" t="s">
        <v>190</v>
      </c>
      <c r="C58" s="70" t="s">
        <v>189</v>
      </c>
      <c r="D58" s="47">
        <v>57162.2</v>
      </c>
      <c r="E58" s="48">
        <v>11386.7</v>
      </c>
      <c r="F58" s="64">
        <f t="shared" si="0"/>
        <v>19.919982086063868</v>
      </c>
      <c r="G58" s="3"/>
    </row>
    <row r="59" spans="1:7" ht="24.75" hidden="1" customHeight="1" x14ac:dyDescent="0.2">
      <c r="B59" s="19" t="s">
        <v>175</v>
      </c>
      <c r="C59" s="26" t="s">
        <v>176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173</v>
      </c>
      <c r="C60" s="26" t="s">
        <v>174</v>
      </c>
      <c r="D60" s="47">
        <v>0</v>
      </c>
      <c r="E60" s="48">
        <v>0</v>
      </c>
      <c r="F60" s="68"/>
      <c r="G60" s="3"/>
    </row>
    <row r="61" spans="1:7" ht="25.5" customHeight="1" x14ac:dyDescent="0.2">
      <c r="B61" s="19" t="s">
        <v>204</v>
      </c>
      <c r="C61" s="26" t="s">
        <v>203</v>
      </c>
      <c r="D61" s="47">
        <v>400</v>
      </c>
      <c r="E61" s="48">
        <v>400</v>
      </c>
      <c r="F61" s="64">
        <f t="shared" ref="F61" si="1">E61*100/D61</f>
        <v>100</v>
      </c>
      <c r="G61" s="3"/>
    </row>
    <row r="62" spans="1:7" ht="28.5" hidden="1" customHeight="1" x14ac:dyDescent="0.2">
      <c r="B62" s="19" t="s">
        <v>183</v>
      </c>
      <c r="C62" s="26" t="s">
        <v>176</v>
      </c>
      <c r="D62" s="47">
        <v>0</v>
      </c>
      <c r="E62" s="48">
        <v>0</v>
      </c>
      <c r="F62" s="64"/>
      <c r="G62" s="3"/>
    </row>
    <row r="63" spans="1:7" ht="28.5" hidden="1" customHeight="1" x14ac:dyDescent="0.2">
      <c r="B63" s="19" t="s">
        <v>182</v>
      </c>
      <c r="C63" s="26" t="s">
        <v>181</v>
      </c>
      <c r="D63" s="47">
        <v>0</v>
      </c>
      <c r="E63" s="48">
        <v>0</v>
      </c>
      <c r="F63" s="64"/>
      <c r="G63" s="3"/>
    </row>
    <row r="64" spans="1:7" ht="28.5" customHeight="1" x14ac:dyDescent="0.2">
      <c r="B64" s="19" t="s">
        <v>183</v>
      </c>
      <c r="C64" s="26" t="s">
        <v>176</v>
      </c>
      <c r="D64" s="47">
        <v>0</v>
      </c>
      <c r="E64" s="48">
        <v>379.7</v>
      </c>
      <c r="F64" s="64"/>
      <c r="G64" s="3"/>
    </row>
    <row r="65" spans="2:7" ht="28.5" customHeight="1" x14ac:dyDescent="0.2">
      <c r="B65" s="19" t="s">
        <v>209</v>
      </c>
      <c r="C65" s="26" t="s">
        <v>208</v>
      </c>
      <c r="D65" s="47">
        <v>0</v>
      </c>
      <c r="E65" s="48">
        <v>237.2</v>
      </c>
      <c r="F65" s="64"/>
      <c r="G65" s="3"/>
    </row>
    <row r="66" spans="2:7" ht="28.5" customHeight="1" x14ac:dyDescent="0.2">
      <c r="B66" s="19" t="s">
        <v>182</v>
      </c>
      <c r="C66" s="26" t="s">
        <v>174</v>
      </c>
      <c r="D66" s="47">
        <v>0</v>
      </c>
      <c r="E66" s="48">
        <v>1441.8</v>
      </c>
      <c r="F66" s="64"/>
      <c r="G66" s="3"/>
    </row>
    <row r="67" spans="2:7" ht="20.25" customHeight="1" thickBot="1" x14ac:dyDescent="0.25">
      <c r="B67" s="19" t="s">
        <v>205</v>
      </c>
      <c r="C67" s="26" t="s">
        <v>77</v>
      </c>
      <c r="D67" s="48">
        <v>-278.7</v>
      </c>
      <c r="E67" s="48">
        <v>-8576</v>
      </c>
      <c r="F67" s="64"/>
      <c r="G67" s="3"/>
    </row>
    <row r="68" spans="2:7" ht="18" customHeight="1" thickBot="1" x14ac:dyDescent="0.25">
      <c r="B68" s="18"/>
      <c r="C68" s="31" t="s">
        <v>39</v>
      </c>
      <c r="D68" s="60">
        <f>SUM(D6)</f>
        <v>1131420.4999999998</v>
      </c>
      <c r="E68" s="60">
        <f>SUM(E6)</f>
        <v>419941.24</v>
      </c>
      <c r="F68" s="67">
        <f t="shared" ref="F68:F82" si="2">E68*100/D68</f>
        <v>37.116283468436365</v>
      </c>
    </row>
    <row r="69" spans="2:7" ht="17.25" customHeight="1" x14ac:dyDescent="0.2">
      <c r="B69" s="34"/>
      <c r="C69" s="35" t="s">
        <v>19</v>
      </c>
      <c r="D69" s="36">
        <f>SUM(D70+D79+D82+D86+D94+D100+D103+D105+D110+D114+D116+D92)</f>
        <v>1146980</v>
      </c>
      <c r="E69" s="36">
        <f>SUM(E70+E79+E82+E86+E94+E100+E103+E105+E110+E114+E116+E92)</f>
        <v>399357.30000000005</v>
      </c>
      <c r="F69" s="66">
        <f t="shared" si="2"/>
        <v>34.818157247728827</v>
      </c>
    </row>
    <row r="70" spans="2:7" ht="16.5" customHeight="1" x14ac:dyDescent="0.2">
      <c r="B70" s="37" t="s">
        <v>20</v>
      </c>
      <c r="C70" s="38" t="s">
        <v>169</v>
      </c>
      <c r="D70" s="39">
        <f>SUM(D71:D78)</f>
        <v>95974.2</v>
      </c>
      <c r="E70" s="40">
        <f>SUM(E71:E78)</f>
        <v>41491</v>
      </c>
      <c r="F70" s="64">
        <f t="shared" si="2"/>
        <v>43.231410108133225</v>
      </c>
    </row>
    <row r="71" spans="2:7" ht="30.75" customHeight="1" x14ac:dyDescent="0.2">
      <c r="B71" s="41" t="s">
        <v>119</v>
      </c>
      <c r="C71" s="42" t="s">
        <v>146</v>
      </c>
      <c r="D71" s="44">
        <v>2101.5</v>
      </c>
      <c r="E71" s="48">
        <v>746.9</v>
      </c>
      <c r="F71" s="64">
        <f t="shared" si="2"/>
        <v>35.541280038068045</v>
      </c>
    </row>
    <row r="72" spans="2:7" ht="45" customHeight="1" x14ac:dyDescent="0.2">
      <c r="B72" s="41" t="s">
        <v>120</v>
      </c>
      <c r="C72" s="42" t="s">
        <v>147</v>
      </c>
      <c r="D72" s="44">
        <v>8427</v>
      </c>
      <c r="E72" s="48">
        <v>2331.6</v>
      </c>
      <c r="F72" s="64">
        <f t="shared" si="2"/>
        <v>27.668209327162693</v>
      </c>
    </row>
    <row r="73" spans="2:7" ht="45.75" customHeight="1" x14ac:dyDescent="0.2">
      <c r="B73" s="41" t="s">
        <v>121</v>
      </c>
      <c r="C73" s="42" t="s">
        <v>148</v>
      </c>
      <c r="D73" s="44">
        <v>34554.300000000003</v>
      </c>
      <c r="E73" s="48">
        <v>16842.099999999999</v>
      </c>
      <c r="F73" s="64">
        <f t="shared" si="2"/>
        <v>48.740967115525407</v>
      </c>
    </row>
    <row r="74" spans="2:7" ht="17.25" customHeight="1" x14ac:dyDescent="0.2">
      <c r="B74" s="41" t="s">
        <v>171</v>
      </c>
      <c r="C74" s="42" t="s">
        <v>172</v>
      </c>
      <c r="D74" s="44">
        <v>13.6</v>
      </c>
      <c r="E74" s="48">
        <v>0</v>
      </c>
      <c r="F74" s="64">
        <f t="shared" si="2"/>
        <v>0</v>
      </c>
    </row>
    <row r="75" spans="2:7" ht="41.25" customHeight="1" x14ac:dyDescent="0.2">
      <c r="B75" s="41" t="s">
        <v>122</v>
      </c>
      <c r="C75" s="42" t="s">
        <v>149</v>
      </c>
      <c r="D75" s="44">
        <v>11913.8</v>
      </c>
      <c r="E75" s="48">
        <v>4875</v>
      </c>
      <c r="F75" s="64">
        <f t="shared" si="2"/>
        <v>40.918934345045244</v>
      </c>
    </row>
    <row r="76" spans="2:7" ht="16.5" customHeight="1" x14ac:dyDescent="0.2">
      <c r="B76" s="41" t="s">
        <v>191</v>
      </c>
      <c r="C76" s="42" t="s">
        <v>192</v>
      </c>
      <c r="D76" s="44">
        <v>2183.6999999999998</v>
      </c>
      <c r="E76" s="48">
        <v>0</v>
      </c>
      <c r="F76" s="64"/>
    </row>
    <row r="77" spans="2:7" ht="16.5" customHeight="1" x14ac:dyDescent="0.2">
      <c r="B77" s="41" t="s">
        <v>193</v>
      </c>
      <c r="C77" s="42" t="s">
        <v>194</v>
      </c>
      <c r="D77" s="44">
        <v>200</v>
      </c>
      <c r="E77" s="48">
        <v>0</v>
      </c>
      <c r="F77" s="64"/>
    </row>
    <row r="78" spans="2:7" ht="16.5" customHeight="1" x14ac:dyDescent="0.2">
      <c r="B78" s="41" t="s">
        <v>123</v>
      </c>
      <c r="C78" s="42" t="s">
        <v>124</v>
      </c>
      <c r="D78" s="44">
        <v>36580.300000000003</v>
      </c>
      <c r="E78" s="48">
        <v>16695.400000000001</v>
      </c>
      <c r="F78" s="64">
        <f t="shared" si="2"/>
        <v>45.640413009188009</v>
      </c>
    </row>
    <row r="79" spans="2:7" ht="32.25" customHeight="1" x14ac:dyDescent="0.2">
      <c r="B79" s="37" t="s">
        <v>21</v>
      </c>
      <c r="C79" s="43" t="s">
        <v>170</v>
      </c>
      <c r="D79" s="39">
        <f>SUM(D80:D81)</f>
        <v>430</v>
      </c>
      <c r="E79" s="39">
        <f>SUM(E80:E81)</f>
        <v>124.8</v>
      </c>
      <c r="F79" s="64">
        <v>0</v>
      </c>
    </row>
    <row r="80" spans="2:7" ht="33.75" customHeight="1" x14ac:dyDescent="0.2">
      <c r="B80" s="54" t="s">
        <v>138</v>
      </c>
      <c r="C80" s="55" t="s">
        <v>139</v>
      </c>
      <c r="D80" s="44">
        <v>300</v>
      </c>
      <c r="E80" s="48">
        <v>94.8</v>
      </c>
      <c r="F80" s="64">
        <f>E80*100/D80</f>
        <v>31.6</v>
      </c>
    </row>
    <row r="81" spans="2:6" ht="33.75" customHeight="1" x14ac:dyDescent="0.2">
      <c r="B81" s="54" t="s">
        <v>142</v>
      </c>
      <c r="C81" s="61" t="s">
        <v>143</v>
      </c>
      <c r="D81" s="44">
        <v>130</v>
      </c>
      <c r="E81" s="48">
        <v>30</v>
      </c>
      <c r="F81" s="64">
        <f>E81*100/D81</f>
        <v>23.076923076923077</v>
      </c>
    </row>
    <row r="82" spans="2:6" ht="15" customHeight="1" x14ac:dyDescent="0.2">
      <c r="B82" s="37" t="s">
        <v>22</v>
      </c>
      <c r="C82" s="43" t="s">
        <v>140</v>
      </c>
      <c r="D82" s="39">
        <f>SUM(D83:D85)</f>
        <v>49933.100000000006</v>
      </c>
      <c r="E82" s="39">
        <f>SUM(E83:E85)</f>
        <v>23633.1</v>
      </c>
      <c r="F82" s="64">
        <f t="shared" si="2"/>
        <v>47.329526907001565</v>
      </c>
    </row>
    <row r="83" spans="2:6" ht="16.5" customHeight="1" x14ac:dyDescent="0.2">
      <c r="B83" s="54" t="s">
        <v>23</v>
      </c>
      <c r="C83" s="55" t="s">
        <v>24</v>
      </c>
      <c r="D83" s="44">
        <v>20244.400000000001</v>
      </c>
      <c r="E83" s="48">
        <v>12213.1</v>
      </c>
      <c r="F83" s="64">
        <f>E83*100/D83</f>
        <v>60.328288316769076</v>
      </c>
    </row>
    <row r="84" spans="2:6" ht="16.5" customHeight="1" x14ac:dyDescent="0.2">
      <c r="B84" s="54" t="s">
        <v>89</v>
      </c>
      <c r="C84" s="55" t="s">
        <v>150</v>
      </c>
      <c r="D84" s="44">
        <v>27953.7</v>
      </c>
      <c r="E84" s="48">
        <v>11420</v>
      </c>
      <c r="F84" s="64">
        <f>E84*100/D84</f>
        <v>40.853268082579405</v>
      </c>
    </row>
    <row r="85" spans="2:6" ht="17.25" customHeight="1" x14ac:dyDescent="0.2">
      <c r="B85" s="54" t="s">
        <v>57</v>
      </c>
      <c r="C85" s="55" t="s">
        <v>151</v>
      </c>
      <c r="D85" s="44">
        <v>1735</v>
      </c>
      <c r="E85" s="48">
        <v>0</v>
      </c>
      <c r="F85" s="64">
        <f>E85*100/D85</f>
        <v>0</v>
      </c>
    </row>
    <row r="86" spans="2:6" ht="16.5" customHeight="1" x14ac:dyDescent="0.2">
      <c r="B86" s="37" t="s">
        <v>25</v>
      </c>
      <c r="C86" s="43" t="s">
        <v>26</v>
      </c>
      <c r="D86" s="45">
        <f>SUM(D87:D91)</f>
        <v>391354.30000000005</v>
      </c>
      <c r="E86" s="45">
        <f>SUM(E87:E91)</f>
        <v>45115.399999999994</v>
      </c>
      <c r="F86" s="64">
        <f>E86*100/D86</f>
        <v>11.52801949537797</v>
      </c>
    </row>
    <row r="87" spans="2:6" ht="18" customHeight="1" x14ac:dyDescent="0.2">
      <c r="B87" s="54" t="s">
        <v>27</v>
      </c>
      <c r="C87" s="55" t="s">
        <v>28</v>
      </c>
      <c r="D87" s="44">
        <v>221195.8</v>
      </c>
      <c r="E87" s="48">
        <v>1614.6</v>
      </c>
      <c r="F87" s="64">
        <f t="shared" ref="F87:F102" si="3">E87*100/D87</f>
        <v>0.72994152691868475</v>
      </c>
    </row>
    <row r="88" spans="2:6" ht="15" customHeight="1" x14ac:dyDescent="0.2">
      <c r="B88" s="54" t="s">
        <v>29</v>
      </c>
      <c r="C88" s="55" t="s">
        <v>30</v>
      </c>
      <c r="D88" s="47">
        <v>80464.600000000006</v>
      </c>
      <c r="E88" s="48">
        <v>33120.1</v>
      </c>
      <c r="F88" s="64">
        <f t="shared" si="3"/>
        <v>41.161082016190967</v>
      </c>
    </row>
    <row r="89" spans="2:6" ht="15" customHeight="1" x14ac:dyDescent="0.2">
      <c r="B89" s="54" t="s">
        <v>54</v>
      </c>
      <c r="C89" s="55" t="s">
        <v>55</v>
      </c>
      <c r="D89" s="47">
        <v>83140.2</v>
      </c>
      <c r="E89" s="48">
        <v>6742</v>
      </c>
      <c r="F89" s="64">
        <f t="shared" si="3"/>
        <v>8.1091938677078002</v>
      </c>
    </row>
    <row r="90" spans="2:6" ht="27.75" hidden="1" customHeight="1" x14ac:dyDescent="0.2">
      <c r="B90" s="54" t="s">
        <v>90</v>
      </c>
      <c r="C90" s="55" t="s">
        <v>152</v>
      </c>
      <c r="D90" s="47">
        <v>0</v>
      </c>
      <c r="E90" s="48">
        <v>0</v>
      </c>
      <c r="F90" s="64">
        <v>0</v>
      </c>
    </row>
    <row r="91" spans="2:6" ht="27.75" customHeight="1" x14ac:dyDescent="0.2">
      <c r="B91" s="54" t="s">
        <v>90</v>
      </c>
      <c r="C91" s="55" t="s">
        <v>152</v>
      </c>
      <c r="D91" s="47">
        <v>6553.7</v>
      </c>
      <c r="E91" s="48">
        <v>3638.7</v>
      </c>
      <c r="F91" s="64">
        <f t="shared" si="3"/>
        <v>55.521308573782747</v>
      </c>
    </row>
    <row r="92" spans="2:6" ht="27.75" customHeight="1" x14ac:dyDescent="0.2">
      <c r="B92" s="37" t="s">
        <v>159</v>
      </c>
      <c r="C92" s="43" t="s">
        <v>160</v>
      </c>
      <c r="D92" s="46">
        <f>SUM(D93)</f>
        <v>1108.4000000000001</v>
      </c>
      <c r="E92" s="46">
        <f>SUM(E93)</f>
        <v>0</v>
      </c>
      <c r="F92" s="64">
        <f t="shared" si="3"/>
        <v>0</v>
      </c>
    </row>
    <row r="93" spans="2:6" ht="30" customHeight="1" x14ac:dyDescent="0.2">
      <c r="B93" s="54" t="s">
        <v>206</v>
      </c>
      <c r="C93" s="55" t="s">
        <v>207</v>
      </c>
      <c r="D93" s="47">
        <v>1108.4000000000001</v>
      </c>
      <c r="E93" s="48">
        <v>0</v>
      </c>
      <c r="F93" s="64">
        <f t="shared" si="3"/>
        <v>0</v>
      </c>
    </row>
    <row r="94" spans="2:6" ht="18.75" customHeight="1" x14ac:dyDescent="0.2">
      <c r="B94" s="37" t="s">
        <v>31</v>
      </c>
      <c r="C94" s="43" t="s">
        <v>32</v>
      </c>
      <c r="D94" s="46">
        <f>SUM(D95:D99)</f>
        <v>454194.20000000007</v>
      </c>
      <c r="E94" s="46">
        <f>SUM(E95:E99)</f>
        <v>219732.7</v>
      </c>
      <c r="F94" s="64">
        <f t="shared" si="3"/>
        <v>48.378579030731778</v>
      </c>
    </row>
    <row r="95" spans="2:6" ht="18.75" customHeight="1" x14ac:dyDescent="0.2">
      <c r="B95" s="54" t="s">
        <v>111</v>
      </c>
      <c r="C95" s="55" t="s">
        <v>112</v>
      </c>
      <c r="D95" s="47">
        <v>160590.79999999999</v>
      </c>
      <c r="E95" s="48">
        <v>74875.600000000006</v>
      </c>
      <c r="F95" s="64">
        <f t="shared" si="3"/>
        <v>46.625086866744553</v>
      </c>
    </row>
    <row r="96" spans="2:6" ht="18.75" customHeight="1" x14ac:dyDescent="0.2">
      <c r="B96" s="54" t="s">
        <v>113</v>
      </c>
      <c r="C96" s="55" t="s">
        <v>114</v>
      </c>
      <c r="D96" s="47">
        <v>186872.5</v>
      </c>
      <c r="E96" s="48">
        <v>96507.8</v>
      </c>
      <c r="F96" s="64">
        <f t="shared" si="3"/>
        <v>51.64366078475966</v>
      </c>
    </row>
    <row r="97" spans="2:6" ht="18.75" customHeight="1" x14ac:dyDescent="0.2">
      <c r="B97" s="54" t="s">
        <v>145</v>
      </c>
      <c r="C97" s="55" t="s">
        <v>153</v>
      </c>
      <c r="D97" s="47">
        <v>72810.100000000006</v>
      </c>
      <c r="E97" s="48">
        <v>35619.4</v>
      </c>
      <c r="F97" s="64">
        <f t="shared" si="3"/>
        <v>48.920960141518826</v>
      </c>
    </row>
    <row r="98" spans="2:6" ht="21" customHeight="1" x14ac:dyDescent="0.2">
      <c r="B98" s="54" t="s">
        <v>115</v>
      </c>
      <c r="C98" s="55" t="s">
        <v>116</v>
      </c>
      <c r="D98" s="47">
        <v>10585.4</v>
      </c>
      <c r="E98" s="48">
        <v>3133.3</v>
      </c>
      <c r="F98" s="64">
        <f t="shared" si="3"/>
        <v>29.600204054641299</v>
      </c>
    </row>
    <row r="99" spans="2:6" ht="17.25" customHeight="1" x14ac:dyDescent="0.2">
      <c r="B99" s="54" t="s">
        <v>117</v>
      </c>
      <c r="C99" s="55" t="s">
        <v>118</v>
      </c>
      <c r="D99" s="47">
        <v>23335.4</v>
      </c>
      <c r="E99" s="48">
        <v>9596.6</v>
      </c>
      <c r="F99" s="64">
        <f t="shared" si="3"/>
        <v>41.124643245883931</v>
      </c>
    </row>
    <row r="100" spans="2:6" ht="21" customHeight="1" x14ac:dyDescent="0.2">
      <c r="B100" s="37" t="s">
        <v>33</v>
      </c>
      <c r="C100" s="43" t="s">
        <v>154</v>
      </c>
      <c r="D100" s="39">
        <f>SUM(D101:D102)</f>
        <v>70199.7</v>
      </c>
      <c r="E100" s="40">
        <f>SUM(E101:E102)</f>
        <v>32372.9</v>
      </c>
      <c r="F100" s="64">
        <f t="shared" si="3"/>
        <v>46.115439239768833</v>
      </c>
    </row>
    <row r="101" spans="2:6" ht="21" customHeight="1" x14ac:dyDescent="0.2">
      <c r="B101" s="54" t="s">
        <v>125</v>
      </c>
      <c r="C101" s="55" t="s">
        <v>155</v>
      </c>
      <c r="D101" s="44">
        <v>42985.5</v>
      </c>
      <c r="E101" s="48">
        <v>19497.7</v>
      </c>
      <c r="F101" s="64">
        <f t="shared" si="3"/>
        <v>45.358783775924437</v>
      </c>
    </row>
    <row r="102" spans="2:6" ht="23.25" customHeight="1" x14ac:dyDescent="0.2">
      <c r="B102" s="54" t="s">
        <v>126</v>
      </c>
      <c r="C102" s="55" t="s">
        <v>156</v>
      </c>
      <c r="D102" s="44">
        <v>27214.2</v>
      </c>
      <c r="E102" s="48">
        <v>12875.2</v>
      </c>
      <c r="F102" s="64">
        <f t="shared" si="3"/>
        <v>47.310595203974394</v>
      </c>
    </row>
    <row r="103" spans="2:6" ht="21" customHeight="1" x14ac:dyDescent="0.2">
      <c r="B103" s="37" t="s">
        <v>107</v>
      </c>
      <c r="C103" s="43" t="s">
        <v>108</v>
      </c>
      <c r="D103" s="46">
        <f>SUM(D104)</f>
        <v>42.9</v>
      </c>
      <c r="E103" s="46">
        <f>SUM(E104)</f>
        <v>0</v>
      </c>
      <c r="F103" s="64">
        <f>E103*100/D103</f>
        <v>0</v>
      </c>
    </row>
    <row r="104" spans="2:6" ht="23.25" customHeight="1" x14ac:dyDescent="0.2">
      <c r="B104" s="54" t="s">
        <v>109</v>
      </c>
      <c r="C104" s="55" t="s">
        <v>110</v>
      </c>
      <c r="D104" s="47">
        <v>42.9</v>
      </c>
      <c r="E104" s="48">
        <v>0</v>
      </c>
      <c r="F104" s="64">
        <f t="shared" ref="F104:F118" si="4">E104*100/D104</f>
        <v>0</v>
      </c>
    </row>
    <row r="105" spans="2:6" ht="17.25" customHeight="1" x14ac:dyDescent="0.2">
      <c r="B105" s="37">
        <v>1000</v>
      </c>
      <c r="C105" s="43" t="s">
        <v>34</v>
      </c>
      <c r="D105" s="39">
        <f>SUM(D106:D109)</f>
        <v>37049.199999999997</v>
      </c>
      <c r="E105" s="40">
        <f>SUM(E106:E109)</f>
        <v>14255.399999999998</v>
      </c>
      <c r="F105" s="64">
        <f t="shared" si="4"/>
        <v>38.476944171534065</v>
      </c>
    </row>
    <row r="106" spans="2:6" ht="17.25" customHeight="1" x14ac:dyDescent="0.2">
      <c r="B106" s="54" t="s">
        <v>127</v>
      </c>
      <c r="C106" s="55" t="s">
        <v>128</v>
      </c>
      <c r="D106" s="44">
        <v>696</v>
      </c>
      <c r="E106" s="48">
        <v>363.1</v>
      </c>
      <c r="F106" s="64">
        <f t="shared" si="4"/>
        <v>52.169540229885058</v>
      </c>
    </row>
    <row r="107" spans="2:6" ht="17.25" customHeight="1" x14ac:dyDescent="0.2">
      <c r="B107" s="54" t="s">
        <v>129</v>
      </c>
      <c r="C107" s="55" t="s">
        <v>130</v>
      </c>
      <c r="D107" s="44">
        <v>14304.1</v>
      </c>
      <c r="E107" s="48">
        <v>8445.2999999999993</v>
      </c>
      <c r="F107" s="64">
        <f t="shared" si="4"/>
        <v>59.041114086171085</v>
      </c>
    </row>
    <row r="108" spans="2:6" ht="17.25" customHeight="1" x14ac:dyDescent="0.2">
      <c r="B108" s="54" t="s">
        <v>131</v>
      </c>
      <c r="C108" s="55" t="s">
        <v>132</v>
      </c>
      <c r="D108" s="44">
        <v>20819.099999999999</v>
      </c>
      <c r="E108" s="48">
        <v>5040.2</v>
      </c>
      <c r="F108" s="64">
        <f t="shared" si="4"/>
        <v>24.209499930352418</v>
      </c>
    </row>
    <row r="109" spans="2:6" ht="17.25" customHeight="1" x14ac:dyDescent="0.2">
      <c r="B109" s="54" t="s">
        <v>133</v>
      </c>
      <c r="C109" s="55" t="s">
        <v>134</v>
      </c>
      <c r="D109" s="44">
        <v>1230</v>
      </c>
      <c r="E109" s="48">
        <v>406.8</v>
      </c>
      <c r="F109" s="64">
        <f t="shared" si="4"/>
        <v>33.073170731707314</v>
      </c>
    </row>
    <row r="110" spans="2:6" ht="17.25" customHeight="1" x14ac:dyDescent="0.2">
      <c r="B110" s="37" t="s">
        <v>71</v>
      </c>
      <c r="C110" s="43" t="s">
        <v>72</v>
      </c>
      <c r="D110" s="40">
        <f>SUM(D111:D113)</f>
        <v>38876</v>
      </c>
      <c r="E110" s="40">
        <f>SUM(E111:E113)</f>
        <v>18954.5</v>
      </c>
      <c r="F110" s="64">
        <f t="shared" si="4"/>
        <v>48.756302088692252</v>
      </c>
    </row>
    <row r="111" spans="2:6" ht="17.25" customHeight="1" x14ac:dyDescent="0.2">
      <c r="B111" s="54" t="s">
        <v>135</v>
      </c>
      <c r="C111" s="55" t="s">
        <v>158</v>
      </c>
      <c r="D111" s="44">
        <v>35326</v>
      </c>
      <c r="E111" s="48">
        <v>18954.5</v>
      </c>
      <c r="F111" s="64">
        <f t="shared" si="4"/>
        <v>53.655947460793747</v>
      </c>
    </row>
    <row r="112" spans="2:6" ht="17.25" hidden="1" customHeight="1" x14ac:dyDescent="0.2">
      <c r="B112" s="54" t="s">
        <v>187</v>
      </c>
      <c r="C112" s="55" t="s">
        <v>188</v>
      </c>
      <c r="D112" s="44">
        <v>0</v>
      </c>
      <c r="E112" s="48">
        <v>0</v>
      </c>
      <c r="F112" s="64"/>
    </row>
    <row r="113" spans="1:7" ht="17.25" customHeight="1" x14ac:dyDescent="0.2">
      <c r="B113" s="54" t="s">
        <v>187</v>
      </c>
      <c r="C113" s="55" t="s">
        <v>188</v>
      </c>
      <c r="D113" s="44">
        <v>3550</v>
      </c>
      <c r="E113" s="48">
        <v>0</v>
      </c>
      <c r="F113" s="64">
        <f t="shared" si="4"/>
        <v>0</v>
      </c>
    </row>
    <row r="114" spans="1:7" ht="17.25" customHeight="1" x14ac:dyDescent="0.2">
      <c r="B114" s="37" t="s">
        <v>73</v>
      </c>
      <c r="C114" s="43" t="s">
        <v>74</v>
      </c>
      <c r="D114" s="40">
        <f>SUM(D115)</f>
        <v>2768</v>
      </c>
      <c r="E114" s="40">
        <f>SUM(E115)</f>
        <v>1270.7</v>
      </c>
      <c r="F114" s="64">
        <f t="shared" si="4"/>
        <v>45.906791907514453</v>
      </c>
    </row>
    <row r="115" spans="1:7" ht="20.25" customHeight="1" x14ac:dyDescent="0.2">
      <c r="B115" s="56" t="s">
        <v>136</v>
      </c>
      <c r="C115" s="57" t="s">
        <v>137</v>
      </c>
      <c r="D115" s="58">
        <v>2768</v>
      </c>
      <c r="E115" s="59">
        <v>1270.7</v>
      </c>
      <c r="F115" s="64">
        <f t="shared" si="4"/>
        <v>45.906791907514453</v>
      </c>
    </row>
    <row r="116" spans="1:7" ht="31.5" x14ac:dyDescent="0.2">
      <c r="B116" s="49" t="s">
        <v>75</v>
      </c>
      <c r="C116" s="50" t="s">
        <v>76</v>
      </c>
      <c r="D116" s="51">
        <f>SUM(D117)</f>
        <v>5050</v>
      </c>
      <c r="E116" s="51">
        <f>SUM(E117)</f>
        <v>2406.8000000000002</v>
      </c>
      <c r="F116" s="65">
        <f t="shared" si="4"/>
        <v>47.659405940594063</v>
      </c>
    </row>
    <row r="117" spans="1:7" ht="26.25" thickBot="1" x14ac:dyDescent="0.25">
      <c r="B117" s="56" t="s">
        <v>213</v>
      </c>
      <c r="C117" s="57" t="s">
        <v>157</v>
      </c>
      <c r="D117" s="58">
        <v>5050</v>
      </c>
      <c r="E117" s="59">
        <v>2406.8000000000002</v>
      </c>
      <c r="F117" s="65">
        <f t="shared" si="4"/>
        <v>47.659405940594063</v>
      </c>
    </row>
    <row r="118" spans="1:7" ht="19.5" thickBot="1" x14ac:dyDescent="0.25">
      <c r="B118" s="63"/>
      <c r="C118" s="31" t="s">
        <v>141</v>
      </c>
      <c r="D118" s="60">
        <f>SUM(D70+D79+D82+D86+D94+D100+D105+D110+D114+D116+D103+D92)</f>
        <v>1146980</v>
      </c>
      <c r="E118" s="60">
        <f>SUM(E70+E79+E82+E86+E94+E100+E105+E110+E114+E116+E103+E92)</f>
        <v>399357.30000000005</v>
      </c>
      <c r="F118" s="67">
        <f t="shared" si="4"/>
        <v>34.818157247728827</v>
      </c>
    </row>
    <row r="119" spans="1:7" ht="16.5" customHeight="1" x14ac:dyDescent="0.2">
      <c r="B119" s="52"/>
      <c r="C119" s="32" t="s">
        <v>35</v>
      </c>
      <c r="D119" s="53">
        <f>SUM(D68-D118)</f>
        <v>-15559.500000000233</v>
      </c>
      <c r="E119" s="53">
        <f>SUM(E68-E118)</f>
        <v>20583.939999999944</v>
      </c>
      <c r="F119" s="36"/>
    </row>
    <row r="120" spans="1:7" ht="23.25" customHeight="1" x14ac:dyDescent="0.2">
      <c r="B120" s="84" t="s">
        <v>212</v>
      </c>
      <c r="C120" s="85"/>
      <c r="D120" s="85"/>
      <c r="E120" s="85"/>
      <c r="F120" s="85"/>
    </row>
    <row r="121" spans="1:7" ht="19.5" customHeight="1" x14ac:dyDescent="0.2">
      <c r="A121" s="71"/>
      <c r="B121" s="71"/>
      <c r="C121" s="71"/>
      <c r="D121" s="71"/>
      <c r="E121" s="71"/>
      <c r="F121" s="71"/>
      <c r="G121" s="71"/>
    </row>
    <row r="122" spans="1:7" ht="42.75" customHeight="1" x14ac:dyDescent="0.2">
      <c r="A122" s="4"/>
      <c r="B122" s="9"/>
      <c r="C122" s="10"/>
      <c r="D122" s="11"/>
      <c r="E122" s="15"/>
      <c r="F122" s="11"/>
    </row>
    <row r="123" spans="1:7" x14ac:dyDescent="0.2">
      <c r="A123" s="4"/>
      <c r="B123" s="9"/>
      <c r="C123" s="10"/>
      <c r="D123" s="11"/>
      <c r="E123" s="15"/>
      <c r="F123" s="11"/>
    </row>
    <row r="124" spans="1:7" x14ac:dyDescent="0.2">
      <c r="A124" s="4"/>
      <c r="B124" s="9"/>
      <c r="C124" s="10"/>
      <c r="D124" s="11"/>
      <c r="E124" s="15"/>
      <c r="F124" s="11"/>
    </row>
    <row r="125" spans="1:7" ht="15" x14ac:dyDescent="0.2">
      <c r="A125" s="4"/>
      <c r="B125" s="17"/>
      <c r="C125" s="17"/>
      <c r="D125" s="17"/>
      <c r="E125" s="17"/>
      <c r="F125" s="17"/>
    </row>
    <row r="126" spans="1:7" ht="15" x14ac:dyDescent="0.2">
      <c r="A126" s="4"/>
      <c r="B126" s="12"/>
      <c r="C126" s="13"/>
      <c r="D126" s="14"/>
      <c r="E126" s="16"/>
      <c r="F126" s="14"/>
      <c r="G126" s="14"/>
    </row>
    <row r="127" spans="1:7" x14ac:dyDescent="0.2">
      <c r="A127" s="4"/>
      <c r="B127" s="6"/>
      <c r="C127" s="6"/>
    </row>
    <row r="128" spans="1:7" x14ac:dyDescent="0.2">
      <c r="A128" s="4"/>
      <c r="C128" s="8"/>
    </row>
    <row r="129" spans="1:3" x14ac:dyDescent="0.2">
      <c r="A129" s="4"/>
    </row>
    <row r="130" spans="1:3" x14ac:dyDescent="0.2">
      <c r="A130" s="4"/>
    </row>
    <row r="132" spans="1:3" ht="18.75" customHeight="1" x14ac:dyDescent="0.2"/>
    <row r="133" spans="1:3" ht="25.5" customHeight="1" x14ac:dyDescent="0.2">
      <c r="A133" s="7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</sheetData>
  <mergeCells count="7">
    <mergeCell ref="A121:G121"/>
    <mergeCell ref="B2:F3"/>
    <mergeCell ref="B4:C5"/>
    <mergeCell ref="F4:F5"/>
    <mergeCell ref="D4:D5"/>
    <mergeCell ref="E4:E5"/>
    <mergeCell ref="B120:F12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R31" sqref="R31"/>
    </sheetView>
  </sheetViews>
  <sheetFormatPr defaultRowHeight="12.75" x14ac:dyDescent="0.2"/>
  <sheetData>
    <row r="2" spans="2:15" x14ac:dyDescent="0.2">
      <c r="B2" s="86" t="s">
        <v>216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34.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2020-07-07T08:08:26Z</cp:lastPrinted>
  <dcterms:created xsi:type="dcterms:W3CDTF">2005-02-24T04:25:28Z</dcterms:created>
  <dcterms:modified xsi:type="dcterms:W3CDTF">2020-11-16T04:59:49Z</dcterms:modified>
</cp:coreProperties>
</file>