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41" i="1"/>
  <c r="F40" i="1"/>
  <c r="F39" i="1"/>
  <c r="F37" i="1"/>
  <c r="F36" i="1"/>
  <c r="F35" i="1"/>
  <c r="F34" i="1"/>
  <c r="F32" i="1"/>
  <c r="F31" i="1"/>
  <c r="F30" i="1"/>
  <c r="F28" i="1"/>
  <c r="F27" i="1"/>
  <c r="F25" i="1"/>
  <c r="F24" i="1"/>
  <c r="F23" i="1"/>
  <c r="F22" i="1"/>
  <c r="F20" i="1"/>
  <c r="F19" i="1"/>
  <c r="F18" i="1"/>
  <c r="F17" i="1"/>
  <c r="F15" i="1"/>
  <c r="F14" i="1"/>
  <c r="F12" i="1"/>
  <c r="F11" i="1"/>
  <c r="F9" i="1"/>
  <c r="D81" i="1"/>
  <c r="F13" i="1"/>
  <c r="D33" i="1"/>
  <c r="D10" i="1"/>
  <c r="E94" i="1"/>
  <c r="D94" i="1"/>
  <c r="E33" i="1"/>
  <c r="F33" i="1" s="1"/>
  <c r="E113" i="1" l="1"/>
  <c r="D113" i="1"/>
  <c r="F116" i="1"/>
  <c r="E53" i="1" l="1"/>
  <c r="E52" i="1" l="1"/>
  <c r="F93" i="1"/>
  <c r="D88" i="1"/>
  <c r="E88" i="1"/>
  <c r="E51" i="1" l="1"/>
  <c r="D53" i="1"/>
  <c r="F53" i="1" s="1"/>
  <c r="D52" i="1" l="1"/>
  <c r="F52" i="1" s="1"/>
  <c r="E29" i="1"/>
  <c r="D29" i="1"/>
  <c r="F29" i="1" l="1"/>
  <c r="D51" i="1"/>
  <c r="E42" i="1"/>
  <c r="F42" i="1" s="1"/>
  <c r="D42" i="1"/>
  <c r="E21" i="1" l="1"/>
  <c r="F21" i="1" s="1"/>
  <c r="D21" i="1"/>
  <c r="F76" i="1" l="1"/>
  <c r="F95" i="1" l="1"/>
  <c r="E10" i="1" l="1"/>
  <c r="F10" i="1" s="1"/>
  <c r="F94" i="1" l="1"/>
  <c r="F100" i="1" l="1"/>
  <c r="D117" i="1"/>
  <c r="E81" i="1" l="1"/>
  <c r="E16" i="1"/>
  <c r="E106" i="1" l="1"/>
  <c r="E72" i="1"/>
  <c r="E84" i="1"/>
  <c r="E97" i="1"/>
  <c r="E103" i="1"/>
  <c r="E108" i="1"/>
  <c r="E119" i="1"/>
  <c r="D84" i="1"/>
  <c r="D97" i="1"/>
  <c r="E8" i="1"/>
  <c r="E26" i="1"/>
  <c r="E38" i="1"/>
  <c r="E45" i="1"/>
  <c r="F83" i="1"/>
  <c r="F113" i="1"/>
  <c r="D8" i="1"/>
  <c r="D26" i="1"/>
  <c r="D38" i="1"/>
  <c r="D45" i="1"/>
  <c r="D16" i="1"/>
  <c r="F16" i="1" s="1"/>
  <c r="E117" i="1"/>
  <c r="F117" i="1" s="1"/>
  <c r="D119" i="1"/>
  <c r="D72" i="1"/>
  <c r="D103" i="1"/>
  <c r="D106" i="1"/>
  <c r="D108" i="1"/>
  <c r="F120" i="1"/>
  <c r="F118" i="1"/>
  <c r="F114" i="1"/>
  <c r="F112" i="1"/>
  <c r="F111" i="1"/>
  <c r="F110" i="1"/>
  <c r="F109" i="1"/>
  <c r="F105" i="1"/>
  <c r="F104" i="1"/>
  <c r="F80" i="1"/>
  <c r="F77" i="1"/>
  <c r="F75" i="1"/>
  <c r="F74" i="1"/>
  <c r="F73" i="1"/>
  <c r="F102" i="1"/>
  <c r="F101" i="1"/>
  <c r="F99" i="1"/>
  <c r="F98" i="1"/>
  <c r="F107" i="1"/>
  <c r="F89" i="1"/>
  <c r="F90" i="1"/>
  <c r="F86" i="1"/>
  <c r="F87" i="1"/>
  <c r="F91" i="1"/>
  <c r="F85" i="1"/>
  <c r="F45" i="1" l="1"/>
  <c r="F38" i="1"/>
  <c r="F8" i="1"/>
  <c r="F26" i="1"/>
  <c r="E7" i="1"/>
  <c r="F7" i="1" s="1"/>
  <c r="D7" i="1"/>
  <c r="E121" i="1"/>
  <c r="D121" i="1"/>
  <c r="F106" i="1"/>
  <c r="F119" i="1"/>
  <c r="E71" i="1"/>
  <c r="D71" i="1"/>
  <c r="F88" i="1"/>
  <c r="F84" i="1"/>
  <c r="F103" i="1"/>
  <c r="F108" i="1"/>
  <c r="F97" i="1"/>
  <c r="F72" i="1"/>
  <c r="F121" i="1" l="1"/>
  <c r="F71" i="1"/>
  <c r="D6" i="1"/>
  <c r="D70" i="1" s="1"/>
  <c r="D122" i="1" s="1"/>
  <c r="E6" i="1" l="1"/>
  <c r="E70" i="1" s="1"/>
  <c r="E122" i="1" l="1"/>
</calcChain>
</file>

<file path=xl/sharedStrings.xml><?xml version="1.0" encoding="utf-8"?>
<sst xmlns="http://schemas.openxmlformats.org/spreadsheetml/2006/main" count="234" uniqueCount="223">
  <si>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</si>
  <si>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</si>
  <si>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</si>
  <si>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</si>
  <si>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</si>
  <si>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</si>
  <si>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</si>
  <si>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</si>
  <si>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</si>
  <si>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</si>
  <si>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</si>
  <si>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</si>
  <si>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</si>
  <si>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</si>
  <si>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</si>
  <si>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</si>
  <si>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</si>
  <si>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</si>
  <si>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</si>
  <si>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</si>
  <si>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</si>
  <si>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</si>
  <si>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</si>
  <si>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</si>
  <si>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</si>
  <si>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</si>
  <si>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</si>
  <si>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</si>
  <si>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</si>
  <si>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</si>
  <si>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</si>
  <si>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</si>
  <si>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</si>
  <si>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</si>
  <si>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</si>
  <si>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</si>
  <si>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</si>
  <si>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</si>
  <si>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</si>
  <si>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</si>
  <si>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</si>
  <si>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</si>
  <si>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</si>
  <si>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</si>
  <si>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</si>
  <si>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</si>
  <si>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</si>
  <si>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</si>
  <si>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</si>
  <si>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</si>
  <si>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</si>
  <si>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</si>
  <si>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</si>
  <si>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</si>
  <si>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</si>
  <si>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</si>
  <si>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</si>
  <si>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</si>
  <si>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</si>
  <si>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</si>
  <si>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</si>
  <si>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</si>
  <si>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</si>
  <si>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</si>
  <si>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</si>
  <si>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</si>
  <si>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</si>
  <si>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</si>
  <si>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</si>
  <si>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</si>
  <si>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</si>
  <si>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</si>
  <si>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</si>
  <si>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</si>
  <si>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</si>
  <si>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</si>
  <si>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</si>
  <si>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</si>
  <si>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</si>
  <si>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</si>
  <si>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</si>
  <si>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</si>
  <si>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</si>
  <si>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</si>
  <si>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</si>
  <si>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</si>
  <si>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</si>
  <si>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</si>
  <si>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</si>
  <si>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</si>
  <si>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</si>
  <si>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</si>
  <si>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</si>
  <si>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</si>
  <si>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</si>
  <si>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</si>
  <si>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</si>
  <si>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</si>
  <si>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</si>
  <si>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</si>
  <si>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</si>
  <si>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</si>
  <si>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</si>
  <si>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</si>
  <si>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</si>
  <si>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</si>
  <si>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</si>
  <si>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</si>
  <si>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</si>
  <si>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</si>
  <si>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</si>
  <si>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</si>
  <si>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</si>
  <si>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</si>
  <si>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</si>
  <si>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</si>
  <si>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</si>
  <si>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</si>
  <si>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</si>
  <si>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</si>
  <si>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</si>
  <si>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</si>
  <si>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</si>
  <si>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</si>
  <si>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</si>
  <si>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</si>
  <si>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</si>
  <si>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</si>
  <si>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</si>
  <si>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</si>
  <si>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</si>
  <si>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</si>
  <si>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</si>
  <si>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</si>
  <si>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</si>
  <si>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</si>
  <si>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</si>
  <si>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</si>
  <si>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</si>
  <si>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</si>
  <si>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</si>
  <si>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</si>
  <si>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</si>
  <si>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</si>
  <si>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</si>
  <si>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</si>
  <si>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</si>
  <si>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</si>
  <si>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</si>
  <si>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</si>
  <si>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</si>
  <si>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</si>
  <si>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</si>
  <si>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</si>
  <si>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</si>
  <si>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</si>
  <si>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</si>
  <si>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</si>
  <si>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</si>
  <si>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</si>
  <si>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</si>
  <si>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</si>
  <si>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</si>
  <si>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</si>
  <si>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</si>
  <si>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</si>
  <si>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</si>
  <si>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</si>
  <si>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</si>
  <si>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</si>
  <si>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</si>
  <si>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</si>
  <si>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</si>
  <si>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</si>
  <si>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</si>
  <si>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</si>
  <si>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</si>
  <si>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</si>
  <si>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</si>
  <si>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</si>
  <si>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</si>
  <si>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</si>
  <si>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</si>
  <si>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</si>
  <si>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</si>
  <si>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</si>
  <si>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</si>
  <si>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</si>
  <si>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</si>
  <si>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</si>
  <si>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</si>
  <si>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</si>
  <si>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</si>
  <si>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</si>
  <si>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</si>
  <si>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</si>
  <si>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</si>
  <si>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</si>
  <si>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</si>
  <si>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</si>
  <si>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</si>
  <si>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</si>
  <si>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</si>
  <si>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</si>
  <si>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</si>
  <si>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</si>
  <si>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</si>
  <si>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</si>
  <si>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</si>
  <si>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</si>
  <si>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</si>
  <si>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</si>
  <si>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</si>
  <si>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</si>
  <si>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</si>
  <si>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</si>
  <si>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</si>
  <si>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</si>
  <si>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</si>
  <si>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</si>
  <si>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</si>
  <si>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01.03.2021г.</t>
    </r>
  </si>
  <si>
    <t>Текущее исполнение городского бюджета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</si>
</sst>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5458421286524"/>
          <c:y val="3.028720230126309E-2"/>
          <c:w val="0.83307007432861424"/>
          <c:h val="0.87099235176906797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298993956706648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747258241147809E-3"/>
                  <c:y val="2.2077882633344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1108063.6000000001</c:v>
                </c:pt>
                <c:pt idx="1">
                  <c:v>1236306.8999999999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115592</c:v>
                </c:pt>
                <c:pt idx="1">
                  <c:v>120447.5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7856"/>
        <c:axId val="44821120"/>
      </c:barChart>
      <c:catAx>
        <c:axId val="4213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44821120"/>
        <c:crosses val="autoZero"/>
        <c:auto val="1"/>
        <c:lblAlgn val="ctr"/>
        <c:lblOffset val="100"/>
        <c:noMultiLvlLbl val="0"/>
      </c:catAx>
      <c:valAx>
        <c:axId val="4482112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4213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42257050719664"/>
          <c:y val="1.6203703703703703E-2"/>
          <c:w val="0.21668072092370824"/>
          <c:h val="0.1269262175561388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5</xdr:row>
      <xdr:rowOff>19050</xdr:rowOff>
    </xdr:from>
    <xdr:to>
      <xdr:col>15</xdr:col>
      <xdr:colOff>9525</xdr:colOff>
      <xdr:row>39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0.41964</cdr:x>
      <cdr:y>0.67626</cdr:y>
    </cdr:from>
    <cdr:to>
      <cdr:x>0.50271</cdr:x>
      <cdr:y>0.7554</cdr:y>
    </cdr:to>
    <cdr:sp macro="" textlink="">
      <cdr:nvSpPr>
        <cdr:cNvPr id="2" name="Овальная выноска 1"/>
        <cdr:cNvSpPr/>
      </cdr:nvSpPr>
      <cdr:spPr>
        <a:xfrm xmlns:a="http://schemas.openxmlformats.org/drawingml/2006/main">
          <a:off x="3384376" y="3384376"/>
          <a:ext cx="669951" cy="39606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10,4%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0.82143</cdr:x>
      <cdr:y>0.67626</cdr:y>
    </cdr:from>
    <cdr:to>
      <cdr:x>0.90179</cdr:x>
      <cdr:y>0.7554</cdr:y>
    </cdr:to>
    <cdr:sp macro="" textlink="">
      <cdr:nvSpPr>
        <cdr:cNvPr id="3" name="Овальная выноска 2"/>
        <cdr:cNvSpPr/>
      </cdr:nvSpPr>
      <cdr:spPr>
        <a:xfrm xmlns:a="http://schemas.openxmlformats.org/drawingml/2006/main">
          <a:off x="6624736" y="3384376"/>
          <a:ext cx="648096" cy="39606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9,7%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view="pageBreakPreview" topLeftCell="A57" zoomScaleNormal="75" workbookViewId="0">
      <selection activeCell="D59" sqref="D59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3" t="s">
        <v>221</v>
      </c>
      <c r="C2" s="74"/>
      <c r="D2" s="74"/>
      <c r="E2" s="74"/>
      <c r="F2" s="74"/>
    </row>
    <row r="3" spans="1:6" ht="21.75" customHeight="1" thickBot="1" x14ac:dyDescent="0.25">
      <c r="B3" s="74"/>
      <c r="C3" s="74"/>
      <c r="D3" s="74"/>
      <c r="E3" s="74"/>
      <c r="F3" s="74"/>
    </row>
    <row r="4" spans="1:6" ht="12.75" customHeight="1" x14ac:dyDescent="0.2">
      <c r="A4" s="2"/>
      <c r="B4" s="75" t="s">
        <v>0</v>
      </c>
      <c r="C4" s="76"/>
      <c r="D4" s="81" t="s">
        <v>1</v>
      </c>
      <c r="E4" s="83" t="s">
        <v>2</v>
      </c>
      <c r="F4" s="79" t="s">
        <v>3</v>
      </c>
    </row>
    <row r="5" spans="1:6" ht="13.5" thickBot="1" x14ac:dyDescent="0.25">
      <c r="A5" s="2"/>
      <c r="B5" s="77"/>
      <c r="C5" s="78"/>
      <c r="D5" s="82"/>
      <c r="E5" s="84"/>
      <c r="F5" s="80"/>
    </row>
    <row r="6" spans="1:6" ht="19.5" customHeight="1" x14ac:dyDescent="0.2">
      <c r="B6" s="30"/>
      <c r="C6" s="35" t="s">
        <v>5</v>
      </c>
      <c r="D6" s="36">
        <f>SUM(D7+D51)</f>
        <v>1108063.6000000001</v>
      </c>
      <c r="E6" s="36">
        <f>SUM(E7+E51)</f>
        <v>115592.04000000001</v>
      </c>
      <c r="F6" s="66"/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204162.50000000003</v>
      </c>
      <c r="E7" s="39">
        <f>SUM(E8+E21+E26+E29+E33+E38+E45+E48+E49+E42+E16+E32+E50)</f>
        <v>25580.639999999996</v>
      </c>
      <c r="F7" s="64">
        <f t="shared" ref="F7:F68" si="0">E7*100/D7</f>
        <v>12.52954876630135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141247</v>
      </c>
      <c r="E8" s="40">
        <f>SUM(E9+E10)</f>
        <v>16384.300000000003</v>
      </c>
      <c r="F8" s="64">
        <f t="shared" si="0"/>
        <v>11.599750791167247</v>
      </c>
    </row>
    <row r="9" spans="1:6" ht="14.25" customHeight="1" x14ac:dyDescent="0.2">
      <c r="B9" s="19" t="s">
        <v>6</v>
      </c>
      <c r="C9" s="22" t="s">
        <v>7</v>
      </c>
      <c r="D9" s="48">
        <v>697</v>
      </c>
      <c r="E9" s="48">
        <v>203</v>
      </c>
      <c r="F9" s="64">
        <f t="shared" si="0"/>
        <v>29.124820659971306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SUM(E11:E14)</f>
        <v>16181.300000000001</v>
      </c>
      <c r="F10" s="64">
        <f t="shared" si="0"/>
        <v>11.512842404838135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16009.5</v>
      </c>
      <c r="F11" s="64">
        <f t="shared" si="0"/>
        <v>11.475258255132847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138.1</v>
      </c>
      <c r="F13" s="64">
        <f t="shared" si="0"/>
        <v>30.285087719298247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33.700000000000003</v>
      </c>
      <c r="F14" s="64">
        <f t="shared" si="0"/>
        <v>8.9866666666666681</v>
      </c>
    </row>
    <row r="15" spans="1:6" ht="62.25" customHeight="1" x14ac:dyDescent="0.2">
      <c r="B15" s="33" t="s">
        <v>217</v>
      </c>
      <c r="C15" s="70" t="s">
        <v>216</v>
      </c>
      <c r="D15" s="48">
        <v>115.8</v>
      </c>
      <c r="E15" s="48">
        <v>0</v>
      </c>
      <c r="F15" s="64">
        <f t="shared" si="0"/>
        <v>0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58.6</v>
      </c>
      <c r="F16" s="64">
        <f t="shared" si="0"/>
        <v>7.7186512118018964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27.5</v>
      </c>
      <c r="F17" s="64">
        <f t="shared" si="0"/>
        <v>7.8886976477337916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0.2</v>
      </c>
      <c r="F18" s="64">
        <f t="shared" si="0"/>
        <v>10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36.5</v>
      </c>
      <c r="F19" s="64">
        <f t="shared" si="0"/>
        <v>7.9590056694286959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-5.6</v>
      </c>
      <c r="F20" s="64">
        <f t="shared" si="0"/>
        <v>11.2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27266.400000000001</v>
      </c>
      <c r="E21" s="40">
        <f>SUM(E22+E25+E24+E23)</f>
        <v>4301.24</v>
      </c>
      <c r="F21" s="64">
        <f t="shared" si="0"/>
        <v>15.774873103893436</v>
      </c>
    </row>
    <row r="22" spans="2:6" ht="26.25" customHeight="1" x14ac:dyDescent="0.2">
      <c r="B22" s="19" t="s">
        <v>47</v>
      </c>
      <c r="C22" s="22" t="s">
        <v>172</v>
      </c>
      <c r="D22" s="48">
        <v>2500</v>
      </c>
      <c r="E22" s="48">
        <v>2348.1999999999998</v>
      </c>
      <c r="F22" s="64">
        <f t="shared" si="0"/>
        <v>93.927999999999983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215</v>
      </c>
      <c r="C24" s="22" t="s">
        <v>214</v>
      </c>
      <c r="D24" s="48">
        <v>24466.400000000001</v>
      </c>
      <c r="E24" s="48">
        <v>1716.7</v>
      </c>
      <c r="F24" s="64">
        <f t="shared" si="0"/>
        <v>7.016561488408593</v>
      </c>
    </row>
    <row r="25" spans="2:6" ht="38.25" customHeight="1" x14ac:dyDescent="0.2">
      <c r="B25" s="19" t="s">
        <v>100</v>
      </c>
      <c r="C25" s="22" t="s">
        <v>101</v>
      </c>
      <c r="D25" s="48">
        <v>300</v>
      </c>
      <c r="E25" s="48">
        <v>236.3</v>
      </c>
      <c r="F25" s="64">
        <f t="shared" si="0"/>
        <v>78.766666666666666</v>
      </c>
    </row>
    <row r="26" spans="2:6" x14ac:dyDescent="0.2">
      <c r="B26" s="19" t="s">
        <v>10</v>
      </c>
      <c r="C26" s="23" t="s">
        <v>11</v>
      </c>
      <c r="D26" s="40">
        <f>SUM(D27+D28)</f>
        <v>6650</v>
      </c>
      <c r="E26" s="40">
        <f>SUM(E27+E28)</f>
        <v>1240.6999999999998</v>
      </c>
      <c r="F26" s="64">
        <f t="shared" si="0"/>
        <v>18.657142857142855</v>
      </c>
    </row>
    <row r="27" spans="2:6" x14ac:dyDescent="0.2">
      <c r="B27" s="19" t="s">
        <v>48</v>
      </c>
      <c r="C27" s="22" t="s">
        <v>12</v>
      </c>
      <c r="D27" s="48">
        <v>4350</v>
      </c>
      <c r="E27" s="48">
        <v>274.89999999999998</v>
      </c>
      <c r="F27" s="64">
        <f t="shared" si="0"/>
        <v>6.3195402298850567</v>
      </c>
    </row>
    <row r="28" spans="2:6" ht="15.75" customHeight="1" x14ac:dyDescent="0.2">
      <c r="B28" s="19" t="s">
        <v>46</v>
      </c>
      <c r="C28" s="22" t="s">
        <v>36</v>
      </c>
      <c r="D28" s="48">
        <v>2300</v>
      </c>
      <c r="E28" s="48">
        <v>965.8</v>
      </c>
      <c r="F28" s="64">
        <f t="shared" si="0"/>
        <v>41.991304347826087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1040</v>
      </c>
      <c r="F29" s="64">
        <f t="shared" si="0"/>
        <v>14.054054054054054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1040</v>
      </c>
      <c r="F30" s="64">
        <f t="shared" si="0"/>
        <v>14.054054054054054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9214.7000000000007</v>
      </c>
      <c r="E33" s="40">
        <f>SUM(E34+E37+E35)</f>
        <v>1946.1000000000001</v>
      </c>
      <c r="F33" s="64">
        <f t="shared" si="0"/>
        <v>21.119515556664894</v>
      </c>
    </row>
    <row r="34" spans="1:6" ht="30" customHeight="1" x14ac:dyDescent="0.2">
      <c r="B34" s="19" t="s">
        <v>59</v>
      </c>
      <c r="C34" s="26" t="s">
        <v>103</v>
      </c>
      <c r="D34" s="48">
        <v>4244.5</v>
      </c>
      <c r="E34" s="48">
        <v>1219.4000000000001</v>
      </c>
      <c r="F34" s="64">
        <f t="shared" si="0"/>
        <v>28.728943338437983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318</v>
      </c>
      <c r="F35" s="64">
        <f t="shared" si="0"/>
        <v>17.457180500658762</v>
      </c>
    </row>
    <row r="36" spans="1:6" ht="42" customHeight="1" x14ac:dyDescent="0.2">
      <c r="B36" s="19" t="s">
        <v>219</v>
      </c>
      <c r="C36" s="71" t="s">
        <v>218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211</v>
      </c>
      <c r="D37" s="48">
        <v>3077.9</v>
      </c>
      <c r="E37" s="48">
        <v>408.7</v>
      </c>
      <c r="F37" s="64">
        <f t="shared" si="0"/>
        <v>13.278534065434224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16.900000000000002</v>
      </c>
      <c r="F38" s="64">
        <f t="shared" si="0"/>
        <v>2.3407202216066487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0.1</v>
      </c>
      <c r="F39" s="64">
        <f t="shared" si="0"/>
        <v>2.0072260136491368E-2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0</v>
      </c>
      <c r="F40" s="64">
        <f t="shared" si="0"/>
        <v>0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16.8</v>
      </c>
      <c r="F41" s="64">
        <f t="shared" si="0"/>
        <v>7.5134168157423975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313.5</v>
      </c>
      <c r="E42" s="40">
        <f>SUM(E43:E44)</f>
        <v>21.099999999999998</v>
      </c>
      <c r="F42" s="64">
        <f t="shared" si="0"/>
        <v>6.7304625199362045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4.2</v>
      </c>
      <c r="F43" s="64">
        <f t="shared" si="0"/>
        <v>18.666666666666668</v>
      </c>
    </row>
    <row r="44" spans="1:6" ht="20.25" customHeight="1" x14ac:dyDescent="0.2">
      <c r="B44" s="19" t="s">
        <v>175</v>
      </c>
      <c r="C44" s="22" t="s">
        <v>174</v>
      </c>
      <c r="D44" s="44">
        <v>291</v>
      </c>
      <c r="E44" s="48">
        <v>16.899999999999999</v>
      </c>
      <c r="F44" s="64">
        <f t="shared" si="0"/>
        <v>5.8075601374570436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410.3</v>
      </c>
      <c r="F45" s="64">
        <f t="shared" si="0"/>
        <v>4.5507985803016862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100</v>
      </c>
      <c r="F46" s="64">
        <f t="shared" si="0"/>
        <v>2.0362866277057159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310.3</v>
      </c>
      <c r="F47" s="64">
        <f t="shared" si="0"/>
        <v>7.5588901610192192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0.3</v>
      </c>
      <c r="F48" s="64">
        <f t="shared" si="0"/>
        <v>2.9702970297029703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121</v>
      </c>
      <c r="F49" s="64">
        <f t="shared" si="0"/>
        <v>7.7385520593502175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>
        <v>40.1</v>
      </c>
      <c r="F50" s="64"/>
    </row>
    <row r="51" spans="1:7" ht="18.75" customHeight="1" x14ac:dyDescent="0.25">
      <c r="B51" s="19"/>
      <c r="C51" s="28" t="s">
        <v>38</v>
      </c>
      <c r="D51" s="39">
        <f>SUM(D52+D63+D64+D69+D66+D67+D68+D62+D65)</f>
        <v>903901.10000000009</v>
      </c>
      <c r="E51" s="39">
        <f>SUM(E52+E63+E64+E69+E66+E67+E68+E62+E65)</f>
        <v>90011.400000000009</v>
      </c>
      <c r="F51" s="64"/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903901.10000000009</v>
      </c>
      <c r="E52" s="39">
        <f>SUM(E53+E57+E58+E59)</f>
        <v>90034.200000000012</v>
      </c>
      <c r="F52" s="64">
        <f t="shared" si="0"/>
        <v>9.9606251170620332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50192.4</v>
      </c>
      <c r="F53" s="64">
        <f t="shared" si="0"/>
        <v>17.357114105378479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50192.4</v>
      </c>
      <c r="F54" s="64">
        <f t="shared" si="0"/>
        <v>24.900852809707843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0</v>
      </c>
      <c r="F56" s="64">
        <f t="shared" si="0"/>
        <v>0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255890.6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340258.7</v>
      </c>
      <c r="E58" s="48">
        <v>38860.800000000003</v>
      </c>
      <c r="F58" s="64">
        <f t="shared" si="0"/>
        <v>11.42095705414733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18577</v>
      </c>
      <c r="E59" s="48">
        <v>981</v>
      </c>
      <c r="F59" s="64">
        <f t="shared" si="0"/>
        <v>5.2807234752651127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210</v>
      </c>
      <c r="C65" s="26" t="s">
        <v>209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18" customHeight="1" thickBot="1" x14ac:dyDescent="0.25">
      <c r="B69" s="19" t="s">
        <v>200</v>
      </c>
      <c r="C69" s="26" t="s">
        <v>75</v>
      </c>
      <c r="D69" s="48">
        <v>0</v>
      </c>
      <c r="E69" s="48">
        <v>-22.8</v>
      </c>
      <c r="F69" s="64"/>
      <c r="G69" s="3"/>
    </row>
    <row r="70" spans="2:7" ht="18" customHeight="1" thickBot="1" x14ac:dyDescent="0.25">
      <c r="B70" s="18"/>
      <c r="C70" s="31" t="s">
        <v>39</v>
      </c>
      <c r="D70" s="60">
        <f>SUM(D6)</f>
        <v>1108063.6000000001</v>
      </c>
      <c r="E70" s="60">
        <f>SUM(E6)</f>
        <v>115592.04000000001</v>
      </c>
      <c r="F70" s="64"/>
    </row>
    <row r="71" spans="2:7" ht="17.25" customHeight="1" x14ac:dyDescent="0.2">
      <c r="B71" s="34"/>
      <c r="C71" s="35" t="s">
        <v>19</v>
      </c>
      <c r="D71" s="36">
        <f>SUM(D72+D81+D84+D88+D97+D103+D106+D108+D113+D117+D119+D94)</f>
        <v>1236306.9000000001</v>
      </c>
      <c r="E71" s="36">
        <f>SUM(E72+E81+E84+E88+E97+E103+E106+E108+E113+E117+E119+E94)</f>
        <v>120447.50000000001</v>
      </c>
      <c r="F71" s="66">
        <f t="shared" ref="F71:F84" si="1">E71*100/D71</f>
        <v>9.7425242874564564</v>
      </c>
    </row>
    <row r="72" spans="2:7" ht="16.5" customHeight="1" x14ac:dyDescent="0.2">
      <c r="B72" s="37" t="s">
        <v>20</v>
      </c>
      <c r="C72" s="38" t="s">
        <v>164</v>
      </c>
      <c r="D72" s="39">
        <f>SUM(D73:D80)</f>
        <v>110326</v>
      </c>
      <c r="E72" s="40">
        <f>SUM(E73:E80)</f>
        <v>15075.4</v>
      </c>
      <c r="F72" s="64">
        <f t="shared" si="1"/>
        <v>13.664412740423835</v>
      </c>
    </row>
    <row r="73" spans="2:7" ht="30.75" customHeight="1" x14ac:dyDescent="0.2">
      <c r="B73" s="41" t="s">
        <v>116</v>
      </c>
      <c r="C73" s="42" t="s">
        <v>141</v>
      </c>
      <c r="D73" s="44">
        <v>2307.5</v>
      </c>
      <c r="E73" s="48">
        <v>273.3</v>
      </c>
      <c r="F73" s="64">
        <f t="shared" si="1"/>
        <v>11.843986998916577</v>
      </c>
    </row>
    <row r="74" spans="2:7" ht="45" customHeight="1" x14ac:dyDescent="0.2">
      <c r="B74" s="41" t="s">
        <v>117</v>
      </c>
      <c r="C74" s="42" t="s">
        <v>142</v>
      </c>
      <c r="D74" s="44">
        <v>5771</v>
      </c>
      <c r="E74" s="48">
        <v>795.8</v>
      </c>
      <c r="F74" s="64">
        <f t="shared" si="1"/>
        <v>13.789637844394386</v>
      </c>
    </row>
    <row r="75" spans="2:7" ht="45.75" customHeight="1" x14ac:dyDescent="0.2">
      <c r="B75" s="41" t="s">
        <v>118</v>
      </c>
      <c r="C75" s="42" t="s">
        <v>143</v>
      </c>
      <c r="D75" s="44">
        <v>39156</v>
      </c>
      <c r="E75" s="48">
        <v>6625.7</v>
      </c>
      <c r="F75" s="64">
        <f t="shared" si="1"/>
        <v>16.921289202165696</v>
      </c>
    </row>
    <row r="76" spans="2:7" ht="17.25" customHeight="1" x14ac:dyDescent="0.2">
      <c r="B76" s="41" t="s">
        <v>166</v>
      </c>
      <c r="C76" s="42" t="s">
        <v>167</v>
      </c>
      <c r="D76" s="44">
        <v>12.7</v>
      </c>
      <c r="E76" s="48">
        <v>0</v>
      </c>
      <c r="F76" s="64">
        <f t="shared" si="1"/>
        <v>0</v>
      </c>
    </row>
    <row r="77" spans="2:7" ht="41.25" customHeight="1" x14ac:dyDescent="0.2">
      <c r="B77" s="41" t="s">
        <v>119</v>
      </c>
      <c r="C77" s="42" t="s">
        <v>144</v>
      </c>
      <c r="D77" s="44">
        <v>13196.6</v>
      </c>
      <c r="E77" s="48">
        <v>1304.2</v>
      </c>
      <c r="F77" s="64">
        <f t="shared" si="1"/>
        <v>9.882848612521407</v>
      </c>
    </row>
    <row r="78" spans="2:7" ht="16.5" customHeight="1" x14ac:dyDescent="0.2">
      <c r="B78" s="41" t="s">
        <v>186</v>
      </c>
      <c r="C78" s="42" t="s">
        <v>187</v>
      </c>
      <c r="D78" s="44">
        <v>0</v>
      </c>
      <c r="E78" s="48">
        <v>0</v>
      </c>
      <c r="F78" s="64"/>
    </row>
    <row r="79" spans="2:7" ht="16.5" customHeight="1" x14ac:dyDescent="0.2">
      <c r="B79" s="41" t="s">
        <v>188</v>
      </c>
      <c r="C79" s="42" t="s">
        <v>189</v>
      </c>
      <c r="D79" s="44">
        <v>200</v>
      </c>
      <c r="E79" s="48">
        <v>0</v>
      </c>
      <c r="F79" s="64"/>
    </row>
    <row r="80" spans="2:7" ht="16.5" customHeight="1" x14ac:dyDescent="0.2">
      <c r="B80" s="41" t="s">
        <v>120</v>
      </c>
      <c r="C80" s="42" t="s">
        <v>121</v>
      </c>
      <c r="D80" s="44">
        <v>49682.2</v>
      </c>
      <c r="E80" s="48">
        <v>6076.4</v>
      </c>
      <c r="F80" s="64">
        <f t="shared" si="1"/>
        <v>12.230537295047322</v>
      </c>
    </row>
    <row r="81" spans="2:6" ht="32.25" customHeight="1" x14ac:dyDescent="0.2">
      <c r="B81" s="37" t="s">
        <v>21</v>
      </c>
      <c r="C81" s="43" t="s">
        <v>165</v>
      </c>
      <c r="D81" s="39">
        <f>SUM(D82:D83)</f>
        <v>550</v>
      </c>
      <c r="E81" s="39">
        <f>SUM(E83:E83)</f>
        <v>0</v>
      </c>
      <c r="F81" s="64">
        <v>0</v>
      </c>
    </row>
    <row r="82" spans="2:6" ht="32.25" customHeight="1" x14ac:dyDescent="0.2">
      <c r="B82" s="54" t="s">
        <v>220</v>
      </c>
      <c r="C82" s="55" t="s">
        <v>135</v>
      </c>
      <c r="D82" s="44">
        <v>500</v>
      </c>
      <c r="E82" s="44"/>
      <c r="F82" s="64"/>
    </row>
    <row r="83" spans="2:6" ht="33.75" customHeight="1" x14ac:dyDescent="0.2">
      <c r="B83" s="54" t="s">
        <v>138</v>
      </c>
      <c r="C83" s="61" t="s">
        <v>139</v>
      </c>
      <c r="D83" s="44">
        <v>50</v>
      </c>
      <c r="E83" s="48">
        <v>0</v>
      </c>
      <c r="F83" s="64">
        <f>E83*100/D83</f>
        <v>0</v>
      </c>
    </row>
    <row r="84" spans="2:6" ht="15" customHeight="1" x14ac:dyDescent="0.2">
      <c r="B84" s="37" t="s">
        <v>22</v>
      </c>
      <c r="C84" s="43" t="s">
        <v>136</v>
      </c>
      <c r="D84" s="39">
        <f>SUM(D85:D87)</f>
        <v>57022.7</v>
      </c>
      <c r="E84" s="39">
        <f>SUM(E85:E87)</f>
        <v>3767.3</v>
      </c>
      <c r="F84" s="64">
        <f t="shared" si="1"/>
        <v>6.6066671693904357</v>
      </c>
    </row>
    <row r="85" spans="2:6" ht="16.5" customHeight="1" x14ac:dyDescent="0.2">
      <c r="B85" s="54" t="s">
        <v>23</v>
      </c>
      <c r="C85" s="55" t="s">
        <v>24</v>
      </c>
      <c r="D85" s="44">
        <v>22271</v>
      </c>
      <c r="E85" s="48">
        <v>3078.9</v>
      </c>
      <c r="F85" s="64">
        <f>E85*100/D85</f>
        <v>13.824704773023214</v>
      </c>
    </row>
    <row r="86" spans="2:6" ht="16.5" customHeight="1" x14ac:dyDescent="0.2">
      <c r="B86" s="54" t="s">
        <v>87</v>
      </c>
      <c r="C86" s="55" t="s">
        <v>145</v>
      </c>
      <c r="D86" s="44">
        <v>32716.7</v>
      </c>
      <c r="E86" s="48">
        <v>688.4</v>
      </c>
      <c r="F86" s="64">
        <f>E86*100/D86</f>
        <v>2.104124193454719</v>
      </c>
    </row>
    <row r="87" spans="2:6" ht="17.25" customHeight="1" x14ac:dyDescent="0.2">
      <c r="B87" s="54" t="s">
        <v>57</v>
      </c>
      <c r="C87" s="55" t="s">
        <v>146</v>
      </c>
      <c r="D87" s="44">
        <v>2035</v>
      </c>
      <c r="E87" s="48">
        <v>0</v>
      </c>
      <c r="F87" s="64">
        <f>E87*100/D87</f>
        <v>0</v>
      </c>
    </row>
    <row r="88" spans="2:6" ht="16.5" customHeight="1" x14ac:dyDescent="0.2">
      <c r="B88" s="37" t="s">
        <v>25</v>
      </c>
      <c r="C88" s="43" t="s">
        <v>26</v>
      </c>
      <c r="D88" s="45">
        <f>SUM(D89:D93)</f>
        <v>447709.00000000006</v>
      </c>
      <c r="E88" s="45">
        <f>SUM(E89:E93)</f>
        <v>20439.599999999999</v>
      </c>
      <c r="F88" s="64">
        <f>E88*100/D88</f>
        <v>4.5653761706822946</v>
      </c>
    </row>
    <row r="89" spans="2:6" ht="18" customHeight="1" x14ac:dyDescent="0.2">
      <c r="B89" s="54" t="s">
        <v>27</v>
      </c>
      <c r="C89" s="55" t="s">
        <v>28</v>
      </c>
      <c r="D89" s="44">
        <v>314113.90000000002</v>
      </c>
      <c r="E89" s="48">
        <v>7611.4</v>
      </c>
      <c r="F89" s="64">
        <f t="shared" ref="F89:F105" si="2">E89*100/D89</f>
        <v>2.4231337740864061</v>
      </c>
    </row>
    <row r="90" spans="2:6" ht="15" customHeight="1" x14ac:dyDescent="0.2">
      <c r="B90" s="54" t="s">
        <v>29</v>
      </c>
      <c r="C90" s="55" t="s">
        <v>30</v>
      </c>
      <c r="D90" s="47">
        <v>91547.199999999997</v>
      </c>
      <c r="E90" s="48">
        <v>10131.9</v>
      </c>
      <c r="F90" s="64">
        <f t="shared" si="2"/>
        <v>11.067405666148174</v>
      </c>
    </row>
    <row r="91" spans="2:6" ht="15" customHeight="1" x14ac:dyDescent="0.2">
      <c r="B91" s="54" t="s">
        <v>54</v>
      </c>
      <c r="C91" s="55" t="s">
        <v>55</v>
      </c>
      <c r="D91" s="47">
        <v>42007.9</v>
      </c>
      <c r="E91" s="48">
        <v>2696.3</v>
      </c>
      <c r="F91" s="64">
        <f t="shared" si="2"/>
        <v>6.4185546052052116</v>
      </c>
    </row>
    <row r="92" spans="2:6" ht="27.75" hidden="1" customHeight="1" x14ac:dyDescent="0.2">
      <c r="B92" s="54" t="s">
        <v>88</v>
      </c>
      <c r="C92" s="55" t="s">
        <v>147</v>
      </c>
      <c r="D92" s="47">
        <v>0</v>
      </c>
      <c r="E92" s="48">
        <v>0</v>
      </c>
      <c r="F92" s="64">
        <v>0</v>
      </c>
    </row>
    <row r="93" spans="2:6" ht="27.75" customHeight="1" x14ac:dyDescent="0.2">
      <c r="B93" s="54" t="s">
        <v>88</v>
      </c>
      <c r="C93" s="55" t="s">
        <v>147</v>
      </c>
      <c r="D93" s="47">
        <v>40</v>
      </c>
      <c r="E93" s="48">
        <v>0</v>
      </c>
      <c r="F93" s="64">
        <f t="shared" si="2"/>
        <v>0</v>
      </c>
    </row>
    <row r="94" spans="2:6" ht="27.75" customHeight="1" x14ac:dyDescent="0.2">
      <c r="B94" s="37" t="s">
        <v>154</v>
      </c>
      <c r="C94" s="43" t="s">
        <v>155</v>
      </c>
      <c r="D94" s="46">
        <f>SUM(D95+D96)</f>
        <v>273.60000000000002</v>
      </c>
      <c r="E94" s="46">
        <f>SUM(E95+E96)</f>
        <v>0</v>
      </c>
      <c r="F94" s="64">
        <f t="shared" si="2"/>
        <v>0</v>
      </c>
    </row>
    <row r="95" spans="2:6" ht="30" customHeight="1" x14ac:dyDescent="0.2">
      <c r="B95" s="54" t="s">
        <v>201</v>
      </c>
      <c r="C95" s="55" t="s">
        <v>202</v>
      </c>
      <c r="D95" s="47">
        <v>273.60000000000002</v>
      </c>
      <c r="E95" s="48">
        <v>0</v>
      </c>
      <c r="F95" s="64">
        <f t="shared" si="2"/>
        <v>0</v>
      </c>
    </row>
    <row r="96" spans="2:6" ht="20.25" customHeight="1" x14ac:dyDescent="0.2">
      <c r="B96" s="54" t="s">
        <v>212</v>
      </c>
      <c r="C96" s="55" t="s">
        <v>213</v>
      </c>
      <c r="D96" s="47">
        <v>0</v>
      </c>
      <c r="E96" s="48">
        <v>0</v>
      </c>
      <c r="F96" s="64">
        <v>0</v>
      </c>
    </row>
    <row r="97" spans="2:6" ht="18.75" customHeight="1" x14ac:dyDescent="0.2">
      <c r="B97" s="37" t="s">
        <v>31</v>
      </c>
      <c r="C97" s="43" t="s">
        <v>32</v>
      </c>
      <c r="D97" s="46">
        <f>SUM(D98:D102)</f>
        <v>471555.6</v>
      </c>
      <c r="E97" s="46">
        <f>SUM(E98:E102)</f>
        <v>63706.400000000001</v>
      </c>
      <c r="F97" s="64">
        <f t="shared" si="2"/>
        <v>13.509838500486476</v>
      </c>
    </row>
    <row r="98" spans="2:6" ht="18.75" customHeight="1" x14ac:dyDescent="0.2">
      <c r="B98" s="54" t="s">
        <v>108</v>
      </c>
      <c r="C98" s="55" t="s">
        <v>109</v>
      </c>
      <c r="D98" s="47">
        <v>163523.9</v>
      </c>
      <c r="E98" s="48">
        <v>23081.9</v>
      </c>
      <c r="F98" s="64">
        <f t="shared" si="2"/>
        <v>14.115306692171604</v>
      </c>
    </row>
    <row r="99" spans="2:6" ht="18.75" customHeight="1" x14ac:dyDescent="0.2">
      <c r="B99" s="54" t="s">
        <v>110</v>
      </c>
      <c r="C99" s="55" t="s">
        <v>111</v>
      </c>
      <c r="D99" s="47">
        <v>204507.4</v>
      </c>
      <c r="E99" s="48">
        <v>26607.599999999999</v>
      </c>
      <c r="F99" s="64">
        <f t="shared" si="2"/>
        <v>13.010580546229624</v>
      </c>
    </row>
    <row r="100" spans="2:6" ht="18.75" customHeight="1" x14ac:dyDescent="0.2">
      <c r="B100" s="54" t="s">
        <v>140</v>
      </c>
      <c r="C100" s="55" t="s">
        <v>148</v>
      </c>
      <c r="D100" s="47">
        <v>77343.8</v>
      </c>
      <c r="E100" s="48">
        <v>11211.5</v>
      </c>
      <c r="F100" s="64">
        <f t="shared" si="2"/>
        <v>14.495667396740268</v>
      </c>
    </row>
    <row r="101" spans="2:6" ht="21" customHeight="1" x14ac:dyDescent="0.2">
      <c r="B101" s="54" t="s">
        <v>112</v>
      </c>
      <c r="C101" s="55" t="s">
        <v>113</v>
      </c>
      <c r="D101" s="47">
        <v>11248.8</v>
      </c>
      <c r="E101" s="48">
        <v>910.1</v>
      </c>
      <c r="F101" s="64">
        <f t="shared" si="2"/>
        <v>8.0906407794609212</v>
      </c>
    </row>
    <row r="102" spans="2:6" ht="17.25" customHeight="1" x14ac:dyDescent="0.2">
      <c r="B102" s="54" t="s">
        <v>114</v>
      </c>
      <c r="C102" s="55" t="s">
        <v>115</v>
      </c>
      <c r="D102" s="47">
        <v>14931.7</v>
      </c>
      <c r="E102" s="48">
        <v>1895.3</v>
      </c>
      <c r="F102" s="64">
        <f t="shared" si="2"/>
        <v>12.693129382454776</v>
      </c>
    </row>
    <row r="103" spans="2:6" ht="21" customHeight="1" x14ac:dyDescent="0.2">
      <c r="B103" s="37" t="s">
        <v>33</v>
      </c>
      <c r="C103" s="43" t="s">
        <v>149</v>
      </c>
      <c r="D103" s="39">
        <f>SUM(D104:D105)</f>
        <v>59527.4</v>
      </c>
      <c r="E103" s="40">
        <f>SUM(E104:E105)</f>
        <v>9309.5999999999985</v>
      </c>
      <c r="F103" s="64">
        <f t="shared" si="2"/>
        <v>15.639184644382249</v>
      </c>
    </row>
    <row r="104" spans="2:6" ht="21" customHeight="1" x14ac:dyDescent="0.2">
      <c r="B104" s="54" t="s">
        <v>122</v>
      </c>
      <c r="C104" s="55" t="s">
        <v>150</v>
      </c>
      <c r="D104" s="44">
        <v>38944.400000000001</v>
      </c>
      <c r="E104" s="48">
        <v>6249.4</v>
      </c>
      <c r="F104" s="64">
        <f t="shared" si="2"/>
        <v>16.046979796838571</v>
      </c>
    </row>
    <row r="105" spans="2:6" ht="23.25" customHeight="1" x14ac:dyDescent="0.2">
      <c r="B105" s="54" t="s">
        <v>123</v>
      </c>
      <c r="C105" s="55" t="s">
        <v>151</v>
      </c>
      <c r="D105" s="44">
        <v>20583</v>
      </c>
      <c r="E105" s="48">
        <v>3060.2</v>
      </c>
      <c r="F105" s="64">
        <f t="shared" si="2"/>
        <v>14.867609192051694</v>
      </c>
    </row>
    <row r="106" spans="2:6" ht="21" customHeight="1" x14ac:dyDescent="0.2">
      <c r="B106" s="37" t="s">
        <v>104</v>
      </c>
      <c r="C106" s="43" t="s">
        <v>105</v>
      </c>
      <c r="D106" s="46">
        <f>SUM(D107)</f>
        <v>36</v>
      </c>
      <c r="E106" s="46">
        <f>SUM(E107)</f>
        <v>0</v>
      </c>
      <c r="F106" s="64">
        <f>E106*100/D106</f>
        <v>0</v>
      </c>
    </row>
    <row r="107" spans="2:6" ht="23.25" customHeight="1" x14ac:dyDescent="0.2">
      <c r="B107" s="54" t="s">
        <v>106</v>
      </c>
      <c r="C107" s="55" t="s">
        <v>107</v>
      </c>
      <c r="D107" s="47">
        <v>36</v>
      </c>
      <c r="E107" s="48">
        <v>0</v>
      </c>
      <c r="F107" s="64">
        <f t="shared" ref="F107:F121" si="3">E107*100/D107</f>
        <v>0</v>
      </c>
    </row>
    <row r="108" spans="2:6" ht="17.25" customHeight="1" x14ac:dyDescent="0.2">
      <c r="B108" s="37">
        <v>1000</v>
      </c>
      <c r="C108" s="43" t="s">
        <v>34</v>
      </c>
      <c r="D108" s="39">
        <f>SUM(D109:D112)</f>
        <v>40191.600000000006</v>
      </c>
      <c r="E108" s="40">
        <f>SUM(E109:E112)</f>
        <v>1638.9</v>
      </c>
      <c r="F108" s="64">
        <f t="shared" si="3"/>
        <v>4.0777177320634159</v>
      </c>
    </row>
    <row r="109" spans="2:6" ht="17.25" customHeight="1" x14ac:dyDescent="0.2">
      <c r="B109" s="54" t="s">
        <v>124</v>
      </c>
      <c r="C109" s="55" t="s">
        <v>125</v>
      </c>
      <c r="D109" s="44">
        <v>910</v>
      </c>
      <c r="E109" s="48">
        <v>164.7</v>
      </c>
      <c r="F109" s="64">
        <f t="shared" si="3"/>
        <v>18.098901098901099</v>
      </c>
    </row>
    <row r="110" spans="2:6" ht="17.25" customHeight="1" x14ac:dyDescent="0.2">
      <c r="B110" s="54" t="s">
        <v>126</v>
      </c>
      <c r="C110" s="55" t="s">
        <v>127</v>
      </c>
      <c r="D110" s="44">
        <v>28426.7</v>
      </c>
      <c r="E110" s="48">
        <v>1125</v>
      </c>
      <c r="F110" s="64">
        <f t="shared" si="3"/>
        <v>3.9575469540959731</v>
      </c>
    </row>
    <row r="111" spans="2:6" ht="17.25" customHeight="1" x14ac:dyDescent="0.2">
      <c r="B111" s="54" t="s">
        <v>128</v>
      </c>
      <c r="C111" s="55" t="s">
        <v>129</v>
      </c>
      <c r="D111" s="44">
        <v>9945.6</v>
      </c>
      <c r="E111" s="48">
        <v>282.5</v>
      </c>
      <c r="F111" s="64">
        <f t="shared" si="3"/>
        <v>2.8404520592020592</v>
      </c>
    </row>
    <row r="112" spans="2:6" ht="17.25" customHeight="1" x14ac:dyDescent="0.2">
      <c r="B112" s="54" t="s">
        <v>130</v>
      </c>
      <c r="C112" s="55" t="s">
        <v>131</v>
      </c>
      <c r="D112" s="44">
        <v>909.3</v>
      </c>
      <c r="E112" s="48">
        <v>66.7</v>
      </c>
      <c r="F112" s="64">
        <f t="shared" si="3"/>
        <v>7.3353128780380512</v>
      </c>
    </row>
    <row r="113" spans="1:7" ht="17.25" customHeight="1" x14ac:dyDescent="0.2">
      <c r="B113" s="37" t="s">
        <v>69</v>
      </c>
      <c r="C113" s="43" t="s">
        <v>70</v>
      </c>
      <c r="D113" s="40">
        <f>SUM(D114:D116)</f>
        <v>41325</v>
      </c>
      <c r="E113" s="40">
        <f>SUM(E114:E116)</f>
        <v>5394.5</v>
      </c>
      <c r="F113" s="64">
        <f t="shared" si="3"/>
        <v>13.053841500302481</v>
      </c>
    </row>
    <row r="114" spans="1:7" ht="17.25" customHeight="1" x14ac:dyDescent="0.2">
      <c r="B114" s="54" t="s">
        <v>132</v>
      </c>
      <c r="C114" s="55" t="s">
        <v>153</v>
      </c>
      <c r="D114" s="44">
        <v>35855</v>
      </c>
      <c r="E114" s="48">
        <v>5394.5</v>
      </c>
      <c r="F114" s="64">
        <f t="shared" si="3"/>
        <v>15.045321433551806</v>
      </c>
    </row>
    <row r="115" spans="1:7" ht="17.25" hidden="1" customHeight="1" x14ac:dyDescent="0.2">
      <c r="B115" s="54" t="s">
        <v>182</v>
      </c>
      <c r="C115" s="55" t="s">
        <v>183</v>
      </c>
      <c r="D115" s="44">
        <v>0</v>
      </c>
      <c r="E115" s="48">
        <v>0</v>
      </c>
      <c r="F115" s="64"/>
    </row>
    <row r="116" spans="1:7" ht="17.25" customHeight="1" x14ac:dyDescent="0.2">
      <c r="B116" s="54" t="s">
        <v>182</v>
      </c>
      <c r="C116" s="55" t="s">
        <v>183</v>
      </c>
      <c r="D116" s="44">
        <v>5470</v>
      </c>
      <c r="E116" s="48">
        <v>0</v>
      </c>
      <c r="F116" s="64">
        <f t="shared" si="3"/>
        <v>0</v>
      </c>
    </row>
    <row r="117" spans="1:7" ht="17.25" customHeight="1" x14ac:dyDescent="0.2">
      <c r="B117" s="37" t="s">
        <v>71</v>
      </c>
      <c r="C117" s="43" t="s">
        <v>72</v>
      </c>
      <c r="D117" s="40">
        <f>SUM(D118)</f>
        <v>2976</v>
      </c>
      <c r="E117" s="40">
        <f>SUM(E118)</f>
        <v>386</v>
      </c>
      <c r="F117" s="64">
        <f t="shared" si="3"/>
        <v>12.970430107526882</v>
      </c>
    </row>
    <row r="118" spans="1:7" ht="20.25" customHeight="1" x14ac:dyDescent="0.2">
      <c r="B118" s="56" t="s">
        <v>133</v>
      </c>
      <c r="C118" s="57" t="s">
        <v>134</v>
      </c>
      <c r="D118" s="58">
        <v>2976</v>
      </c>
      <c r="E118" s="59">
        <v>386</v>
      </c>
      <c r="F118" s="64">
        <f t="shared" si="3"/>
        <v>12.970430107526882</v>
      </c>
    </row>
    <row r="119" spans="1:7" ht="31.5" x14ac:dyDescent="0.2">
      <c r="B119" s="49" t="s">
        <v>73</v>
      </c>
      <c r="C119" s="50" t="s">
        <v>74</v>
      </c>
      <c r="D119" s="51">
        <f>SUM(D120)</f>
        <v>4814</v>
      </c>
      <c r="E119" s="51">
        <f>SUM(E120)</f>
        <v>729.8</v>
      </c>
      <c r="F119" s="65">
        <f t="shared" si="3"/>
        <v>15.159950145409223</v>
      </c>
    </row>
    <row r="120" spans="1:7" ht="26.25" thickBot="1" x14ac:dyDescent="0.25">
      <c r="B120" s="56" t="s">
        <v>207</v>
      </c>
      <c r="C120" s="57" t="s">
        <v>152</v>
      </c>
      <c r="D120" s="58">
        <v>4814</v>
      </c>
      <c r="E120" s="59">
        <v>729.8</v>
      </c>
      <c r="F120" s="65">
        <f t="shared" si="3"/>
        <v>15.159950145409223</v>
      </c>
    </row>
    <row r="121" spans="1:7" ht="19.5" thickBot="1" x14ac:dyDescent="0.25">
      <c r="B121" s="63"/>
      <c r="C121" s="31" t="s">
        <v>137</v>
      </c>
      <c r="D121" s="60">
        <f>SUM(D72+D81+D84+D88+D97+D103+D108+D113+D117+D119+D106+D94)</f>
        <v>1236306.9000000001</v>
      </c>
      <c r="E121" s="60">
        <f>SUM(E72+E81+E84+E88+E97+E103+E108+E113+E117+E119+E106+E94)</f>
        <v>120447.50000000001</v>
      </c>
      <c r="F121" s="67">
        <f t="shared" si="3"/>
        <v>9.7425242874564564</v>
      </c>
    </row>
    <row r="122" spans="1:7" ht="16.5" customHeight="1" x14ac:dyDescent="0.2">
      <c r="B122" s="52"/>
      <c r="C122" s="32" t="s">
        <v>35</v>
      </c>
      <c r="D122" s="53">
        <f>SUM(D70-D121)</f>
        <v>-128243.30000000005</v>
      </c>
      <c r="E122" s="53">
        <f>SUM(E70-E121)</f>
        <v>-4855.4600000000064</v>
      </c>
      <c r="F122" s="36"/>
    </row>
    <row r="123" spans="1:7" ht="23.25" customHeight="1" x14ac:dyDescent="0.2">
      <c r="B123" s="85" t="s">
        <v>208</v>
      </c>
      <c r="C123" s="86"/>
      <c r="D123" s="86"/>
      <c r="E123" s="86"/>
      <c r="F123" s="86"/>
    </row>
    <row r="124" spans="1:7" ht="19.5" customHeight="1" x14ac:dyDescent="0.2">
      <c r="A124" s="72"/>
      <c r="B124" s="72"/>
      <c r="C124" s="72"/>
      <c r="D124" s="72"/>
      <c r="E124" s="72"/>
      <c r="F124" s="72"/>
      <c r="G124" s="72"/>
    </row>
    <row r="125" spans="1:7" ht="42.75" customHeight="1" x14ac:dyDescent="0.2">
      <c r="A125" s="4"/>
      <c r="B125" s="9"/>
      <c r="C125" s="10"/>
      <c r="D125" s="11"/>
      <c r="E125" s="15"/>
      <c r="F125" s="11"/>
    </row>
    <row r="126" spans="1:7" x14ac:dyDescent="0.2">
      <c r="A126" s="4"/>
      <c r="B126" s="9"/>
      <c r="C126" s="10"/>
      <c r="D126" s="11"/>
      <c r="E126" s="15"/>
      <c r="F126" s="11"/>
    </row>
    <row r="127" spans="1:7" x14ac:dyDescent="0.2">
      <c r="A127" s="4"/>
      <c r="B127" s="9"/>
      <c r="C127" s="10"/>
      <c r="D127" s="11"/>
      <c r="E127" s="15"/>
      <c r="F127" s="11"/>
    </row>
    <row r="128" spans="1:7" ht="15" x14ac:dyDescent="0.2">
      <c r="A128" s="4"/>
      <c r="B128" s="17"/>
      <c r="C128" s="17"/>
      <c r="D128" s="17"/>
      <c r="E128" s="17"/>
      <c r="F128" s="17"/>
    </row>
    <row r="129" spans="1:7" ht="15" x14ac:dyDescent="0.2">
      <c r="A129" s="4"/>
      <c r="B129" s="12"/>
      <c r="C129" s="13"/>
      <c r="D129" s="14"/>
      <c r="E129" s="16"/>
      <c r="F129" s="14"/>
      <c r="G129" s="14"/>
    </row>
    <row r="130" spans="1:7" x14ac:dyDescent="0.2">
      <c r="A130" s="4"/>
      <c r="B130" s="6"/>
      <c r="C130" s="6"/>
    </row>
    <row r="131" spans="1:7" x14ac:dyDescent="0.2">
      <c r="A131" s="4"/>
      <c r="C131" s="8"/>
    </row>
    <row r="132" spans="1:7" x14ac:dyDescent="0.2">
      <c r="A132" s="4"/>
    </row>
    <row r="133" spans="1:7" x14ac:dyDescent="0.2">
      <c r="A133" s="4"/>
    </row>
    <row r="135" spans="1:7" ht="18.75" customHeight="1" x14ac:dyDescent="0.2"/>
    <row r="136" spans="1:7" ht="25.5" customHeight="1" x14ac:dyDescent="0.2">
      <c r="A136" s="7"/>
    </row>
    <row r="138" spans="1:7" x14ac:dyDescent="0.2">
      <c r="C138" s="5"/>
    </row>
    <row r="139" spans="1:7" x14ac:dyDescent="0.2">
      <c r="C139" s="5"/>
    </row>
    <row r="140" spans="1:7" x14ac:dyDescent="0.2">
      <c r="C140" s="5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</sheetData>
  <mergeCells count="7">
    <mergeCell ref="A124:G124"/>
    <mergeCell ref="B2:F3"/>
    <mergeCell ref="B4:C5"/>
    <mergeCell ref="F4:F5"/>
    <mergeCell ref="D4:D5"/>
    <mergeCell ref="E4:E5"/>
    <mergeCell ref="B123:F12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N37" sqref="N37"/>
    </sheetView>
  </sheetViews>
  <sheetFormatPr defaultRowHeight="12.75" x14ac:dyDescent="0.2"/>
  <sheetData>
    <row r="2" spans="2:15" x14ac:dyDescent="0.2">
      <c r="B2" s="87" t="s">
        <v>222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2:15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2:15" ht="34.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2021-03-05T07:59:37Z</cp:lastPrinted>
  <dcterms:created xsi:type="dcterms:W3CDTF">2005-02-24T04:25:28Z</dcterms:created>
  <dcterms:modified xsi:type="dcterms:W3CDTF">2021-04-05T09:10:35Z</dcterms:modified>
</cp:coreProperties>
</file>