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525" windowWidth="10860" windowHeight="558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14" i="1" l="1"/>
  <c r="F13" i="1"/>
  <c r="F11" i="1"/>
  <c r="E10" i="1"/>
  <c r="D10" i="1"/>
  <c r="E83" i="1" l="1"/>
  <c r="D83" i="1"/>
  <c r="F39" i="1" l="1"/>
  <c r="F38" i="1"/>
  <c r="F88" i="1" l="1"/>
  <c r="D104" i="1"/>
  <c r="E102" i="1"/>
  <c r="D102" i="1"/>
  <c r="F57" i="1"/>
  <c r="F56" i="1"/>
  <c r="F55" i="1"/>
  <c r="F54" i="1"/>
  <c r="F47" i="1"/>
  <c r="F46" i="1"/>
  <c r="F45" i="1"/>
  <c r="F44" i="1"/>
  <c r="F37" i="1"/>
  <c r="F35" i="1"/>
  <c r="F33" i="1"/>
  <c r="F32" i="1"/>
  <c r="F29" i="1"/>
  <c r="F28" i="1"/>
  <c r="F26" i="1"/>
  <c r="F25" i="1"/>
  <c r="F23" i="1"/>
  <c r="F21" i="1"/>
  <c r="F19" i="1"/>
  <c r="F18" i="1"/>
  <c r="F17" i="1"/>
  <c r="F16" i="1"/>
  <c r="F10" i="1"/>
  <c r="F9" i="1"/>
  <c r="E20" i="1"/>
  <c r="E71" i="1" l="1"/>
  <c r="E15" i="1"/>
  <c r="E94" i="1" l="1"/>
  <c r="E78" i="1"/>
  <c r="E64" i="1"/>
  <c r="E74" i="1"/>
  <c r="E85" i="1"/>
  <c r="E91" i="1"/>
  <c r="E96" i="1"/>
  <c r="E106" i="1"/>
  <c r="D74" i="1"/>
  <c r="D85" i="1"/>
  <c r="E53" i="1"/>
  <c r="E8" i="1"/>
  <c r="E24" i="1"/>
  <c r="F24" i="1" s="1"/>
  <c r="E27" i="1"/>
  <c r="E31" i="1"/>
  <c r="F31" i="1" s="1"/>
  <c r="E36" i="1"/>
  <c r="E43" i="1"/>
  <c r="F43" i="1" s="1"/>
  <c r="E48" i="1"/>
  <c r="F73" i="1"/>
  <c r="F102" i="1"/>
  <c r="D71" i="1"/>
  <c r="D53" i="1"/>
  <c r="D52" i="1" s="1"/>
  <c r="D51" i="1" s="1"/>
  <c r="D20" i="1"/>
  <c r="F20" i="1" s="1"/>
  <c r="D48" i="1"/>
  <c r="D8" i="1"/>
  <c r="D24" i="1"/>
  <c r="D27" i="1"/>
  <c r="D31" i="1"/>
  <c r="D36" i="1"/>
  <c r="D43" i="1"/>
  <c r="D41" i="1"/>
  <c r="D15" i="1"/>
  <c r="F15" i="1" s="1"/>
  <c r="E104" i="1"/>
  <c r="F104" i="1" s="1"/>
  <c r="D106" i="1"/>
  <c r="D64" i="1"/>
  <c r="D78" i="1"/>
  <c r="D91" i="1"/>
  <c r="D94" i="1"/>
  <c r="D96" i="1"/>
  <c r="F72" i="1"/>
  <c r="F107" i="1"/>
  <c r="F105" i="1"/>
  <c r="F103" i="1"/>
  <c r="F101" i="1"/>
  <c r="F100" i="1"/>
  <c r="F99" i="1"/>
  <c r="F98" i="1"/>
  <c r="F97" i="1"/>
  <c r="F93" i="1"/>
  <c r="F92" i="1"/>
  <c r="F70" i="1"/>
  <c r="F68" i="1"/>
  <c r="F67" i="1"/>
  <c r="F66" i="1"/>
  <c r="F65" i="1"/>
  <c r="F90" i="1"/>
  <c r="F89" i="1"/>
  <c r="F87" i="1"/>
  <c r="F86" i="1"/>
  <c r="F95" i="1"/>
  <c r="F94" i="1"/>
  <c r="E41" i="1"/>
  <c r="F82" i="1"/>
  <c r="F79" i="1"/>
  <c r="F80" i="1"/>
  <c r="F76" i="1"/>
  <c r="F106" i="1"/>
  <c r="F77" i="1"/>
  <c r="F81" i="1"/>
  <c r="F75" i="1"/>
  <c r="F78" i="1" l="1"/>
  <c r="D108" i="1"/>
  <c r="F74" i="1"/>
  <c r="E7" i="1"/>
  <c r="F91" i="1"/>
  <c r="F96" i="1"/>
  <c r="E52" i="1"/>
  <c r="E51" i="1" s="1"/>
  <c r="F53" i="1"/>
  <c r="F36" i="1"/>
  <c r="F27" i="1"/>
  <c r="F8" i="1"/>
  <c r="E63" i="1"/>
  <c r="E108" i="1"/>
  <c r="D63" i="1"/>
  <c r="D7" i="1"/>
  <c r="F85" i="1"/>
  <c r="F64" i="1"/>
  <c r="F51" i="1" l="1"/>
  <c r="F52" i="1"/>
  <c r="F108" i="1"/>
  <c r="F63" i="1"/>
  <c r="F7" i="1"/>
  <c r="D6" i="1"/>
  <c r="D62" i="1" s="1"/>
  <c r="D109" i="1" s="1"/>
  <c r="E6" i="1" l="1"/>
  <c r="E62" i="1" s="1"/>
  <c r="F62" i="1" s="1"/>
  <c r="E109" i="1" l="1"/>
  <c r="F6" i="1"/>
</calcChain>
</file>

<file path=xl/sharedStrings.xml><?xml version="1.0" encoding="utf-8"?>
<sst xmlns="http://schemas.openxmlformats.org/spreadsheetml/2006/main" count="213" uniqueCount="207">
  <si>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</si>
  <si>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</si>
  <si>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</si>
  <si>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</si>
  <si>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</si>
  <si>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</si>
  <si>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</si>
  <si>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</si>
  <si>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</si>
  <si>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</si>
  <si>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</si>
  <si>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</si>
  <si>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</si>
  <si>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</si>
  <si>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</si>
  <si>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</si>
  <si>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</si>
  <si>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</si>
  <si>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</si>
  <si>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</si>
  <si>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</si>
  <si>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</si>
  <si>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</si>
  <si>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</si>
  <si>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</si>
  <si>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</si>
  <si>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</si>
  <si>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</si>
  <si>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</si>
  <si>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</si>
  <si>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</si>
  <si>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</si>
  <si>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</si>
  <si>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</si>
  <si>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</si>
  <si>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</si>
  <si>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</si>
  <si>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</si>
  <si>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Единый налог на вмененный доход для определенных видов деятельности 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</si>
  <si>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</si>
  <si>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</si>
  <si>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</si>
  <si>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</si>
  <si>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</si>
  <si>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</si>
  <si>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</si>
  <si>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</si>
  <si>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</si>
  <si>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</si>
  <si>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</si>
  <si>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</si>
  <si>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</si>
  <si>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</si>
  <si>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</si>
  <si>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</si>
  <si>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</si>
  <si>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</si>
  <si>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</si>
  <si>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</si>
  <si>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</si>
  <si>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</si>
  <si>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</si>
  <si>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</si>
  <si>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</si>
  <si>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</si>
  <si>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</si>
  <si>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</si>
  <si>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</si>
  <si>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</si>
  <si>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</si>
  <si>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</si>
  <si>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</si>
  <si>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</si>
  <si>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</si>
  <si>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</si>
  <si>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</si>
  <si>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</si>
  <si>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</si>
  <si>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</si>
  <si>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</si>
  <si>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</si>
  <si>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</si>
  <si>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</si>
  <si>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</si>
  <si>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</si>
  <si>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</si>
  <si>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</si>
  <si>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</si>
  <si>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</si>
  <si>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1 08 07150 01 0000 110</t>
  </si>
  <si>
    <t>Государственная пошлина за выдачу разрешения на установку рекламной конструкции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</si>
  <si>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</si>
  <si>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</si>
  <si>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</si>
  <si>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</si>
  <si>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</si>
  <si>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</si>
  <si>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</si>
  <si>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</si>
  <si>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</si>
  <si>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</si>
  <si>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</si>
  <si>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</si>
  <si>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</si>
  <si>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</si>
  <si>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</si>
  <si>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</si>
  <si>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</si>
  <si>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</si>
  <si>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</si>
  <si>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</si>
  <si>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</si>
  <si>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</si>
  <si>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</si>
  <si>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</si>
  <si>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</si>
  <si>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</si>
  <si>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2 02 04000 00 0000 151</t>
  </si>
  <si>
    <t>Иные межбюджетные трансферты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</si>
  <si>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</si>
  <si>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</si>
  <si>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</si>
  <si>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</si>
  <si>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</si>
  <si>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</si>
  <si>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</si>
  <si>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</si>
  <si>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</si>
  <si>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</si>
  <si>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</si>
  <si>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</si>
  <si>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</si>
  <si>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</si>
  <si>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</si>
  <si>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</si>
  <si>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</si>
  <si>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</si>
  <si>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</si>
  <si>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</si>
  <si>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</si>
  <si>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</si>
  <si>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</si>
  <si>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</si>
  <si>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</si>
  <si>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</si>
  <si>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</si>
  <si>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</si>
  <si>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</si>
  <si>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</si>
  <si>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</si>
  <si>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</si>
  <si>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</si>
  <si>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</si>
  <si>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</si>
  <si>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</si>
  <si>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</si>
  <si>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</si>
  <si>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</si>
  <si>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</si>
  <si>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</si>
  <si>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</si>
  <si>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</si>
  <si>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</si>
  <si>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</si>
  <si>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</si>
  <si>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</si>
  <si>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</si>
  <si>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</si>
  <si>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</si>
  <si>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</si>
  <si>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Руководитель финансового управления администрации города Енисейска                           Ш.Г.Исмагилов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</si>
  <si>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</si>
  <si>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</si>
  <si>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</si>
  <si>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</si>
  <si>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</si>
  <si>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</si>
  <si>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</si>
  <si>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</si>
  <si>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</si>
  <si>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</si>
  <si>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</si>
  <si>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</si>
  <si>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</si>
  <si>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</si>
  <si>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</si>
  <si>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Доходы бюджетов городских округов от возврата иными организациями остатков субсидий прошлых лет</t>
  </si>
  <si>
    <t>2 18 04030 04 0000 180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</si>
  <si>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</si>
  <si>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</si>
  <si>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св.100</t>
  </si>
  <si>
    <t>ЗАДОЛЖЕННОСТЬ И ПЕРЕРАСЧЕТЫ ПО ОТМЕНЕННЫМ НАЛОГАМ, СБОРАМ И ИНЫМ ОБЯЗАТЕЛЬНЫМ ПЛАТЕЖАМ</t>
  </si>
  <si>
    <t>1 09 00000 00 0000 000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</si>
  <si>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</si>
  <si>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</si>
  <si>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</si>
  <si>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</si>
  <si>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01.08.2017 г.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</si>
  <si>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</si>
  <si>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</si>
  <si>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</si>
  <si>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</si>
  <si>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</si>
  <si>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</si>
  <si>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</si>
  <si>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</si>
  <si>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Текущее исполнение городского бюджета на 01.08.2017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</si>
</sst>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ourier New"/>
      <family val="3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49" fontId="8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8" fillId="0" borderId="0" xfId="0" applyFont="1" applyBorder="1"/>
    <xf numFmtId="49" fontId="13" fillId="0" borderId="0" xfId="0" applyNumberFormat="1" applyFont="1" applyBorder="1"/>
    <xf numFmtId="0" fontId="13" fillId="0" borderId="0" xfId="0" applyFont="1" applyAlignment="1">
      <alignment horizontal="center"/>
    </xf>
    <xf numFmtId="0" fontId="13" fillId="0" borderId="0" xfId="0" applyFont="1" applyBorder="1"/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7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8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20" fillId="0" borderId="3" xfId="0" applyFont="1" applyBorder="1" applyAlignment="1">
      <alignment horizontal="center" vertical="top" wrapText="1"/>
    </xf>
    <xf numFmtId="164" fontId="20" fillId="0" borderId="3" xfId="0" applyNumberFormat="1" applyFont="1" applyBorder="1"/>
    <xf numFmtId="49" fontId="20" fillId="0" borderId="2" xfId="0" applyNumberFormat="1" applyFont="1" applyBorder="1" applyAlignment="1">
      <alignment horizontal="justify" vertical="top" wrapText="1"/>
    </xf>
    <xf numFmtId="0" fontId="21" fillId="0" borderId="2" xfId="0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2" xfId="0" applyNumberFormat="1" applyFont="1" applyFill="1" applyBorder="1"/>
    <xf numFmtId="49" fontId="22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left" vertical="top" wrapText="1"/>
    </xf>
    <xf numFmtId="164" fontId="18" fillId="0" borderId="2" xfId="0" applyNumberFormat="1" applyFont="1" applyBorder="1"/>
    <xf numFmtId="164" fontId="20" fillId="0" borderId="2" xfId="0" applyNumberFormat="1" applyFont="1" applyBorder="1" applyAlignment="1">
      <alignment horizontal="right"/>
    </xf>
    <xf numFmtId="164" fontId="20" fillId="2" borderId="2" xfId="0" applyNumberFormat="1" applyFont="1" applyFill="1" applyBorder="1"/>
    <xf numFmtId="164" fontId="18" fillId="2" borderId="2" xfId="0" applyNumberFormat="1" applyFont="1" applyFill="1" applyBorder="1"/>
    <xf numFmtId="164" fontId="18" fillId="0" borderId="2" xfId="0" applyNumberFormat="1" applyFont="1" applyFill="1" applyBorder="1"/>
    <xf numFmtId="49" fontId="20" fillId="0" borderId="7" xfId="0" applyNumberFormat="1" applyFont="1" applyBorder="1" applyAlignment="1">
      <alignment horizontal="justify" vertical="top" wrapText="1"/>
    </xf>
    <xf numFmtId="0" fontId="21" fillId="0" borderId="7" xfId="0" applyFont="1" applyBorder="1" applyAlignment="1">
      <alignment horizontal="left" vertical="top" wrapText="1"/>
    </xf>
    <xf numFmtId="164" fontId="20" fillId="0" borderId="7" xfId="0" applyNumberFormat="1" applyFont="1" applyBorder="1"/>
    <xf numFmtId="164" fontId="20" fillId="0" borderId="7" xfId="0" applyNumberFormat="1" applyFont="1" applyFill="1" applyBorder="1"/>
    <xf numFmtId="49" fontId="21" fillId="0" borderId="8" xfId="0" applyNumberFormat="1" applyFont="1" applyBorder="1" applyAlignment="1">
      <alignment horizontal="justify" vertical="top" wrapText="1"/>
    </xf>
    <xf numFmtId="164" fontId="20" fillId="0" borderId="6" xfId="0" applyNumberFormat="1" applyFont="1" applyBorder="1"/>
    <xf numFmtId="164" fontId="20" fillId="0" borderId="9" xfId="0" applyNumberFormat="1" applyFont="1" applyBorder="1"/>
    <xf numFmtId="49" fontId="21" fillId="0" borderId="3" xfId="0" applyNumberFormat="1" applyFont="1" applyBorder="1" applyAlignment="1">
      <alignment horizontal="justify" vertical="top" wrapText="1"/>
    </xf>
    <xf numFmtId="164" fontId="18" fillId="0" borderId="3" xfId="0" applyNumberFormat="1" applyFont="1" applyFill="1" applyBorder="1"/>
    <xf numFmtId="49" fontId="18" fillId="0" borderId="2" xfId="0" applyNumberFormat="1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49" fontId="18" fillId="0" borderId="7" xfId="0" applyNumberFormat="1" applyFont="1" applyBorder="1" applyAlignment="1">
      <alignment horizontal="justify" vertical="top" wrapText="1"/>
    </xf>
    <xf numFmtId="0" fontId="18" fillId="0" borderId="7" xfId="0" applyFont="1" applyBorder="1" applyAlignment="1">
      <alignment horizontal="left" vertical="top" wrapText="1"/>
    </xf>
    <xf numFmtId="164" fontId="18" fillId="0" borderId="7" xfId="0" applyNumberFormat="1" applyFont="1" applyBorder="1"/>
    <xf numFmtId="164" fontId="18" fillId="0" borderId="7" xfId="0" applyNumberFormat="1" applyFont="1" applyFill="1" applyBorder="1"/>
    <xf numFmtId="164" fontId="20" fillId="0" borderId="4" xfId="0" applyNumberFormat="1" applyFont="1" applyBorder="1"/>
    <xf numFmtId="164" fontId="20" fillId="0" borderId="10" xfId="0" applyNumberFormat="1" applyFont="1" applyBorder="1"/>
    <xf numFmtId="49" fontId="18" fillId="0" borderId="11" xfId="0" applyNumberFormat="1" applyFont="1" applyBorder="1" applyAlignment="1" applyProtection="1">
      <alignment horizontal="left" vertical="top" wrapText="1"/>
    </xf>
    <xf numFmtId="0" fontId="24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justify" wrapText="1"/>
    </xf>
    <xf numFmtId="0" fontId="11" fillId="0" borderId="18" xfId="0" applyFont="1" applyBorder="1" applyAlignment="1"/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464215228739623"/>
          <c:y val="2.285972056744653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930776.6</c:v>
                </c:pt>
                <c:pt idx="1">
                  <c:v>941613.7</c:v>
                </c:pt>
              </c:numCache>
            </c:numRef>
          </c:val>
        </c:ser>
        <c:ser>
          <c:idx val="1"/>
          <c:order val="1"/>
          <c:tx>
            <c:v>Факт, тыс.руб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422004.5</c:v>
                </c:pt>
                <c:pt idx="1">
                  <c:v>402785.2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03328"/>
        <c:axId val="82920576"/>
      </c:barChart>
      <c:catAx>
        <c:axId val="8240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82920576"/>
        <c:crossesAt val="0"/>
        <c:auto val="1"/>
        <c:lblAlgn val="ctr"/>
        <c:lblOffset val="100"/>
        <c:noMultiLvlLbl val="0"/>
      </c:catAx>
      <c:valAx>
        <c:axId val="8292057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82403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30008248670648"/>
          <c:y val="3.7302177152730133E-2"/>
          <c:w val="0.20100786159405265"/>
          <c:h val="0.1518034394645805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14</xdr:col>
      <xdr:colOff>554142</xdr:colOff>
      <xdr:row>38</xdr:row>
      <xdr:rowOff>38980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0.89453</cdr:x>
      <cdr:y>0.57931</cdr:y>
    </cdr:from>
    <cdr:to>
      <cdr:x>1</cdr:x>
      <cdr:y>0.67586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584668" y="3024336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42,8 %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0.45806</cdr:x>
      <cdr:y>0.57241</cdr:y>
    </cdr:from>
    <cdr:to>
      <cdr:x>0.56846</cdr:x>
      <cdr:y>0.66206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883881" y="2988332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45,3 %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view="pageBreakPreview" topLeftCell="A58" zoomScaleNormal="75" workbookViewId="0">
      <selection activeCell="D85" sqref="D85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2" t="s">
        <v>197</v>
      </c>
      <c r="C2" s="73"/>
      <c r="D2" s="73"/>
      <c r="E2" s="73"/>
      <c r="F2" s="73"/>
    </row>
    <row r="3" spans="1:6" ht="21.75" customHeight="1" thickBot="1" x14ac:dyDescent="0.25">
      <c r="B3" s="73"/>
      <c r="C3" s="73"/>
      <c r="D3" s="73"/>
      <c r="E3" s="73"/>
      <c r="F3" s="73"/>
    </row>
    <row r="4" spans="1:6" ht="12.75" customHeight="1" x14ac:dyDescent="0.2">
      <c r="A4" s="2"/>
      <c r="B4" s="74" t="s">
        <v>0</v>
      </c>
      <c r="C4" s="75"/>
      <c r="D4" s="80" t="s">
        <v>1</v>
      </c>
      <c r="E4" s="82" t="s">
        <v>2</v>
      </c>
      <c r="F4" s="78" t="s">
        <v>3</v>
      </c>
    </row>
    <row r="5" spans="1:6" ht="13.5" thickBot="1" x14ac:dyDescent="0.25">
      <c r="A5" s="2"/>
      <c r="B5" s="76"/>
      <c r="C5" s="77"/>
      <c r="D5" s="81"/>
      <c r="E5" s="83"/>
      <c r="F5" s="79"/>
    </row>
    <row r="6" spans="1:6" ht="19.5" customHeight="1" x14ac:dyDescent="0.2">
      <c r="B6" s="31"/>
      <c r="C6" s="32" t="s">
        <v>5</v>
      </c>
      <c r="D6" s="39">
        <f>SUM(D7+D51)</f>
        <v>930776.6</v>
      </c>
      <c r="E6" s="39">
        <f>SUM(E7+E51)</f>
        <v>422004.50000000006</v>
      </c>
      <c r="F6" s="39">
        <f t="shared" ref="F6:F57" si="0">E6*100/D6</f>
        <v>45.338967481563252</v>
      </c>
    </row>
    <row r="7" spans="1:6" ht="14.25" customHeight="1" x14ac:dyDescent="0.2">
      <c r="B7" s="19" t="s">
        <v>4</v>
      </c>
      <c r="C7" s="21" t="s">
        <v>57</v>
      </c>
      <c r="D7" s="42">
        <f>SUM(D8+D20+D24+D27+D31+D36+D43+D46+D47+D41+D15+D48)</f>
        <v>162488.1</v>
      </c>
      <c r="E7" s="42">
        <f>SUM(E8+E20+E24+E27+E31+E36+E43+E46+E47+E41+E15+E48+E30)</f>
        <v>81478.799999999974</v>
      </c>
      <c r="F7" s="42">
        <f t="shared" si="0"/>
        <v>50.144472118265874</v>
      </c>
    </row>
    <row r="8" spans="1:6" ht="15.75" customHeight="1" x14ac:dyDescent="0.2">
      <c r="B8" s="19" t="s">
        <v>45</v>
      </c>
      <c r="C8" s="22" t="s">
        <v>88</v>
      </c>
      <c r="D8" s="43">
        <f>SUM(D9+D10)</f>
        <v>102770.6</v>
      </c>
      <c r="E8" s="43">
        <f>SUM(E9+E10)</f>
        <v>51830.599999999991</v>
      </c>
      <c r="F8" s="42">
        <f t="shared" si="0"/>
        <v>50.433295125259548</v>
      </c>
    </row>
    <row r="9" spans="1:6" ht="14.25" customHeight="1" x14ac:dyDescent="0.2">
      <c r="B9" s="19" t="s">
        <v>6</v>
      </c>
      <c r="C9" s="23" t="s">
        <v>7</v>
      </c>
      <c r="D9" s="51">
        <v>231.2</v>
      </c>
      <c r="E9" s="51">
        <v>206.1</v>
      </c>
      <c r="F9" s="42">
        <f t="shared" si="0"/>
        <v>89.143598615916957</v>
      </c>
    </row>
    <row r="10" spans="1:6" ht="17.25" customHeight="1" x14ac:dyDescent="0.2">
      <c r="B10" s="70" t="s">
        <v>8</v>
      </c>
      <c r="C10" s="22" t="s">
        <v>9</v>
      </c>
      <c r="D10" s="43">
        <f>SUM(D11:D14)</f>
        <v>102539.40000000001</v>
      </c>
      <c r="E10" s="43">
        <f>SUM(E11:E14)</f>
        <v>51624.499999999993</v>
      </c>
      <c r="F10" s="42">
        <f t="shared" si="0"/>
        <v>50.346013337312279</v>
      </c>
    </row>
    <row r="11" spans="1:6" ht="68.25" customHeight="1" x14ac:dyDescent="0.2">
      <c r="B11" s="35" t="s">
        <v>202</v>
      </c>
      <c r="C11" s="23" t="s">
        <v>198</v>
      </c>
      <c r="D11" s="51">
        <v>101755.6</v>
      </c>
      <c r="E11" s="51">
        <v>51080.2</v>
      </c>
      <c r="F11" s="42">
        <f t="shared" si="0"/>
        <v>50.198907971649717</v>
      </c>
    </row>
    <row r="12" spans="1:6" ht="93" customHeight="1" x14ac:dyDescent="0.2">
      <c r="B12" s="35" t="s">
        <v>203</v>
      </c>
      <c r="C12" s="23" t="s">
        <v>199</v>
      </c>
      <c r="D12" s="51">
        <v>58</v>
      </c>
      <c r="E12" s="51">
        <v>75.5</v>
      </c>
      <c r="F12" s="48" t="s">
        <v>190</v>
      </c>
    </row>
    <row r="13" spans="1:6" ht="46.5" customHeight="1" x14ac:dyDescent="0.2">
      <c r="B13" s="35" t="s">
        <v>204</v>
      </c>
      <c r="C13" s="23" t="s">
        <v>200</v>
      </c>
      <c r="D13" s="51">
        <v>292.60000000000002</v>
      </c>
      <c r="E13" s="51">
        <v>133.6</v>
      </c>
      <c r="F13" s="42">
        <f t="shared" si="0"/>
        <v>45.659603554340393</v>
      </c>
    </row>
    <row r="14" spans="1:6" ht="84.75" customHeight="1" x14ac:dyDescent="0.2">
      <c r="B14" s="35" t="s">
        <v>205</v>
      </c>
      <c r="C14" s="23" t="s">
        <v>201</v>
      </c>
      <c r="D14" s="51">
        <v>433.2</v>
      </c>
      <c r="E14" s="51">
        <v>335.2</v>
      </c>
      <c r="F14" s="42">
        <f t="shared" si="0"/>
        <v>77.377654662973228</v>
      </c>
    </row>
    <row r="15" spans="1:6" ht="29.25" customHeight="1" x14ac:dyDescent="0.2">
      <c r="B15" s="19" t="s">
        <v>114</v>
      </c>
      <c r="C15" s="22" t="s">
        <v>104</v>
      </c>
      <c r="D15" s="43">
        <f>SUM(D16:D19)</f>
        <v>597.79999999999995</v>
      </c>
      <c r="E15" s="43">
        <f>SUM(E16:E19)</f>
        <v>297.5</v>
      </c>
      <c r="F15" s="42">
        <f t="shared" si="0"/>
        <v>49.76580796252928</v>
      </c>
    </row>
    <row r="16" spans="1:6" ht="54.75" customHeight="1" x14ac:dyDescent="0.2">
      <c r="B16" s="35" t="s">
        <v>109</v>
      </c>
      <c r="C16" s="23" t="s">
        <v>105</v>
      </c>
      <c r="D16" s="51">
        <v>238.6</v>
      </c>
      <c r="E16" s="51">
        <v>118.4</v>
      </c>
      <c r="F16" s="42">
        <f t="shared" si="0"/>
        <v>49.622799664710811</v>
      </c>
    </row>
    <row r="17" spans="2:6" ht="43.5" customHeight="1" x14ac:dyDescent="0.2">
      <c r="B17" s="35" t="s">
        <v>110</v>
      </c>
      <c r="C17" s="23" t="s">
        <v>106</v>
      </c>
      <c r="D17" s="51">
        <v>3.3</v>
      </c>
      <c r="E17" s="51">
        <v>1.3</v>
      </c>
      <c r="F17" s="42">
        <f t="shared" si="0"/>
        <v>39.393939393939398</v>
      </c>
    </row>
    <row r="18" spans="2:6" ht="69.75" customHeight="1" x14ac:dyDescent="0.2">
      <c r="B18" s="35" t="s">
        <v>111</v>
      </c>
      <c r="C18" s="23" t="s">
        <v>107</v>
      </c>
      <c r="D18" s="51">
        <v>407</v>
      </c>
      <c r="E18" s="51">
        <v>201.1</v>
      </c>
      <c r="F18" s="42">
        <f t="shared" si="0"/>
        <v>49.41031941031941</v>
      </c>
    </row>
    <row r="19" spans="2:6" ht="67.5" customHeight="1" x14ac:dyDescent="0.2">
      <c r="B19" s="35" t="s">
        <v>112</v>
      </c>
      <c r="C19" s="23" t="s">
        <v>108</v>
      </c>
      <c r="D19" s="51">
        <v>-51.1</v>
      </c>
      <c r="E19" s="51">
        <v>-23.3</v>
      </c>
      <c r="F19" s="42">
        <f t="shared" si="0"/>
        <v>45.596868884540115</v>
      </c>
    </row>
    <row r="20" spans="2:6" ht="17.25" customHeight="1" x14ac:dyDescent="0.2">
      <c r="B20" s="20" t="s">
        <v>113</v>
      </c>
      <c r="C20" s="24" t="s">
        <v>40</v>
      </c>
      <c r="D20" s="43">
        <f>SUM(D21+D23)</f>
        <v>15343</v>
      </c>
      <c r="E20" s="43">
        <f>SUM(E21+E23+E22)</f>
        <v>10708</v>
      </c>
      <c r="F20" s="42">
        <f t="shared" si="0"/>
        <v>69.790784070911812</v>
      </c>
    </row>
    <row r="21" spans="2:6" ht="26.25" customHeight="1" x14ac:dyDescent="0.2">
      <c r="B21" s="19" t="s">
        <v>53</v>
      </c>
      <c r="C21" s="23" t="s">
        <v>38</v>
      </c>
      <c r="D21" s="51">
        <v>14933</v>
      </c>
      <c r="E21" s="51">
        <v>10521.4</v>
      </c>
      <c r="F21" s="42">
        <f t="shared" si="0"/>
        <v>70.457376280720553</v>
      </c>
    </row>
    <row r="22" spans="2:6" ht="26.25" customHeight="1" x14ac:dyDescent="0.2">
      <c r="B22" s="19" t="s">
        <v>115</v>
      </c>
      <c r="C22" s="23" t="s">
        <v>171</v>
      </c>
      <c r="D22" s="51">
        <v>0</v>
      </c>
      <c r="E22" s="51">
        <v>1.9</v>
      </c>
      <c r="F22" s="42">
        <v>0</v>
      </c>
    </row>
    <row r="23" spans="2:6" ht="38.25" customHeight="1" x14ac:dyDescent="0.2">
      <c r="B23" s="19" t="s">
        <v>115</v>
      </c>
      <c r="C23" s="23" t="s">
        <v>116</v>
      </c>
      <c r="D23" s="51">
        <v>410</v>
      </c>
      <c r="E23" s="51">
        <v>184.7</v>
      </c>
      <c r="F23" s="42">
        <f t="shared" si="0"/>
        <v>45.048780487804876</v>
      </c>
    </row>
    <row r="24" spans="2:6" x14ac:dyDescent="0.2">
      <c r="B24" s="19" t="s">
        <v>10</v>
      </c>
      <c r="C24" s="24" t="s">
        <v>11</v>
      </c>
      <c r="D24" s="43">
        <f>SUM(D25+D26)</f>
        <v>5547.9</v>
      </c>
      <c r="E24" s="43">
        <f>SUM(E25+E26)</f>
        <v>1560.3000000000002</v>
      </c>
      <c r="F24" s="42">
        <f t="shared" si="0"/>
        <v>28.124155085708114</v>
      </c>
    </row>
    <row r="25" spans="2:6" x14ac:dyDescent="0.2">
      <c r="B25" s="19" t="s">
        <v>54</v>
      </c>
      <c r="C25" s="23" t="s">
        <v>12</v>
      </c>
      <c r="D25" s="51">
        <v>2415.6</v>
      </c>
      <c r="E25" s="51">
        <v>262.60000000000002</v>
      </c>
      <c r="F25" s="42">
        <f t="shared" si="0"/>
        <v>10.871005133300217</v>
      </c>
    </row>
    <row r="26" spans="2:6" ht="15.75" customHeight="1" x14ac:dyDescent="0.2">
      <c r="B26" s="19" t="s">
        <v>51</v>
      </c>
      <c r="C26" s="23" t="s">
        <v>39</v>
      </c>
      <c r="D26" s="51">
        <v>3132.3</v>
      </c>
      <c r="E26" s="51">
        <v>1297.7</v>
      </c>
      <c r="F26" s="42">
        <f t="shared" si="0"/>
        <v>41.429620406729875</v>
      </c>
    </row>
    <row r="27" spans="2:6" ht="16.5" customHeight="1" x14ac:dyDescent="0.2">
      <c r="B27" s="19" t="s">
        <v>13</v>
      </c>
      <c r="C27" s="24" t="s">
        <v>14</v>
      </c>
      <c r="D27" s="43">
        <f>SUM(D28:D29)</f>
        <v>6535</v>
      </c>
      <c r="E27" s="43">
        <f>SUM(E28:E29)</f>
        <v>2805.9</v>
      </c>
      <c r="F27" s="42">
        <f t="shared" si="0"/>
        <v>42.936495791889826</v>
      </c>
    </row>
    <row r="28" spans="2:6" ht="27.75" customHeight="1" x14ac:dyDescent="0.2">
      <c r="B28" s="25" t="s">
        <v>74</v>
      </c>
      <c r="C28" s="26" t="s">
        <v>73</v>
      </c>
      <c r="D28" s="51">
        <v>6520</v>
      </c>
      <c r="E28" s="51">
        <v>2790.9</v>
      </c>
      <c r="F28" s="42">
        <f t="shared" si="0"/>
        <v>42.805214723926383</v>
      </c>
    </row>
    <row r="29" spans="2:6" ht="29.25" customHeight="1" x14ac:dyDescent="0.2">
      <c r="B29" s="25" t="s">
        <v>89</v>
      </c>
      <c r="C29" s="26" t="s">
        <v>90</v>
      </c>
      <c r="D29" s="51">
        <v>15</v>
      </c>
      <c r="E29" s="51">
        <v>15</v>
      </c>
      <c r="F29" s="42">
        <f t="shared" si="0"/>
        <v>100</v>
      </c>
    </row>
    <row r="30" spans="2:6" ht="45" customHeight="1" x14ac:dyDescent="0.2">
      <c r="B30" s="25" t="s">
        <v>192</v>
      </c>
      <c r="C30" s="22" t="s">
        <v>191</v>
      </c>
      <c r="D30" s="51">
        <v>0</v>
      </c>
      <c r="E30" s="51">
        <v>6.4</v>
      </c>
      <c r="F30" s="42"/>
    </row>
    <row r="31" spans="2:6" ht="42.75" customHeight="1" x14ac:dyDescent="0.2">
      <c r="B31" s="19" t="s">
        <v>15</v>
      </c>
      <c r="C31" s="24" t="s">
        <v>16</v>
      </c>
      <c r="D31" s="43">
        <f>SUM(D32+D34+D35+D33)</f>
        <v>12172.099999999999</v>
      </c>
      <c r="E31" s="43">
        <f>SUM(E32+E34+E35+E33)</f>
        <v>6439.9</v>
      </c>
      <c r="F31" s="42">
        <f t="shared" si="0"/>
        <v>52.907057943986665</v>
      </c>
    </row>
    <row r="32" spans="2:6" ht="30" customHeight="1" x14ac:dyDescent="0.2">
      <c r="B32" s="19" t="s">
        <v>68</v>
      </c>
      <c r="C32" s="27" t="s">
        <v>120</v>
      </c>
      <c r="D32" s="51">
        <v>5576.3</v>
      </c>
      <c r="E32" s="51">
        <v>2762</v>
      </c>
      <c r="F32" s="42">
        <f t="shared" si="0"/>
        <v>49.531051055359285</v>
      </c>
    </row>
    <row r="33" spans="1:6" ht="28.5" customHeight="1" x14ac:dyDescent="0.2">
      <c r="B33" s="19" t="s">
        <v>68</v>
      </c>
      <c r="C33" s="27" t="s">
        <v>119</v>
      </c>
      <c r="D33" s="51">
        <v>3107.8</v>
      </c>
      <c r="E33" s="51">
        <v>1056.5999999999999</v>
      </c>
      <c r="F33" s="42">
        <f t="shared" si="0"/>
        <v>33.99832679065576</v>
      </c>
    </row>
    <row r="34" spans="1:6" ht="30.75" customHeight="1" x14ac:dyDescent="0.2">
      <c r="B34" s="19" t="s">
        <v>69</v>
      </c>
      <c r="C34" s="27" t="s">
        <v>67</v>
      </c>
      <c r="D34" s="51">
        <v>211.9</v>
      </c>
      <c r="E34" s="51">
        <v>1467.1</v>
      </c>
      <c r="F34" s="48" t="s">
        <v>190</v>
      </c>
    </row>
    <row r="35" spans="1:6" ht="42" customHeight="1" x14ac:dyDescent="0.2">
      <c r="B35" s="19" t="s">
        <v>70</v>
      </c>
      <c r="C35" s="27" t="s">
        <v>121</v>
      </c>
      <c r="D35" s="51">
        <v>3276.1</v>
      </c>
      <c r="E35" s="51">
        <v>1154.2</v>
      </c>
      <c r="F35" s="42">
        <f t="shared" si="0"/>
        <v>35.230914807240318</v>
      </c>
    </row>
    <row r="36" spans="1:6" ht="25.5" x14ac:dyDescent="0.2">
      <c r="A36" s="3"/>
      <c r="B36" s="28" t="s">
        <v>46</v>
      </c>
      <c r="C36" s="24" t="s">
        <v>72</v>
      </c>
      <c r="D36" s="43">
        <f>SUM(D37:D40)</f>
        <v>1165.0999999999999</v>
      </c>
      <c r="E36" s="43">
        <f>SUM(E37:E40)</f>
        <v>506.59999999999997</v>
      </c>
      <c r="F36" s="42">
        <f t="shared" si="0"/>
        <v>43.481246244957518</v>
      </c>
    </row>
    <row r="37" spans="1:6" ht="25.5" x14ac:dyDescent="0.2">
      <c r="A37" s="3"/>
      <c r="B37" s="28" t="s">
        <v>91</v>
      </c>
      <c r="C37" s="26" t="s">
        <v>92</v>
      </c>
      <c r="D37" s="51">
        <v>955.1</v>
      </c>
      <c r="E37" s="51">
        <v>120.9</v>
      </c>
      <c r="F37" s="42">
        <f t="shared" si="0"/>
        <v>12.658360381111924</v>
      </c>
    </row>
    <row r="38" spans="1:6" ht="29.25" customHeight="1" x14ac:dyDescent="0.2">
      <c r="A38" s="3"/>
      <c r="B38" s="28" t="s">
        <v>93</v>
      </c>
      <c r="C38" s="26" t="s">
        <v>94</v>
      </c>
      <c r="D38" s="51">
        <v>41</v>
      </c>
      <c r="E38" s="51">
        <v>14.1</v>
      </c>
      <c r="F38" s="42">
        <f t="shared" si="0"/>
        <v>34.390243902439025</v>
      </c>
    </row>
    <row r="39" spans="1:6" ht="21" customHeight="1" x14ac:dyDescent="0.2">
      <c r="A39" s="3"/>
      <c r="B39" s="28" t="s">
        <v>95</v>
      </c>
      <c r="C39" s="26" t="s">
        <v>96</v>
      </c>
      <c r="D39" s="51">
        <v>43</v>
      </c>
      <c r="E39" s="51">
        <v>30.7</v>
      </c>
      <c r="F39" s="42">
        <f t="shared" si="0"/>
        <v>71.395348837209298</v>
      </c>
    </row>
    <row r="40" spans="1:6" ht="19.5" customHeight="1" x14ac:dyDescent="0.2">
      <c r="B40" s="19" t="s">
        <v>97</v>
      </c>
      <c r="C40" s="26" t="s">
        <v>98</v>
      </c>
      <c r="D40" s="47">
        <v>126</v>
      </c>
      <c r="E40" s="51">
        <v>340.9</v>
      </c>
      <c r="F40" s="48" t="s">
        <v>190</v>
      </c>
    </row>
    <row r="41" spans="1:6" ht="29.25" customHeight="1" x14ac:dyDescent="0.2">
      <c r="B41" s="19" t="s">
        <v>71</v>
      </c>
      <c r="C41" s="22" t="s">
        <v>101</v>
      </c>
      <c r="D41" s="43">
        <f>SUM(D42:D42)</f>
        <v>3</v>
      </c>
      <c r="E41" s="43">
        <f>SUM(E42:E42)</f>
        <v>12.4</v>
      </c>
      <c r="F41" s="48" t="s">
        <v>190</v>
      </c>
    </row>
    <row r="42" spans="1:6" ht="28.5" customHeight="1" x14ac:dyDescent="0.2">
      <c r="B42" s="19" t="s">
        <v>99</v>
      </c>
      <c r="C42" s="23" t="s">
        <v>100</v>
      </c>
      <c r="D42" s="47">
        <v>3</v>
      </c>
      <c r="E42" s="51">
        <v>12.4</v>
      </c>
      <c r="F42" s="48" t="s">
        <v>190</v>
      </c>
    </row>
    <row r="43" spans="1:6" ht="28.5" customHeight="1" x14ac:dyDescent="0.2">
      <c r="B43" s="19" t="s">
        <v>55</v>
      </c>
      <c r="C43" s="22" t="s">
        <v>87</v>
      </c>
      <c r="D43" s="42">
        <f>SUM(D44:D45)</f>
        <v>16729.8</v>
      </c>
      <c r="E43" s="42">
        <f>SUM(E44:E45)</f>
        <v>6163.5</v>
      </c>
      <c r="F43" s="42">
        <f t="shared" si="0"/>
        <v>36.841444607825558</v>
      </c>
    </row>
    <row r="44" spans="1:6" ht="15.75" customHeight="1" x14ac:dyDescent="0.2">
      <c r="B44" s="19" t="s">
        <v>77</v>
      </c>
      <c r="C44" s="26" t="s">
        <v>75</v>
      </c>
      <c r="D44" s="47">
        <v>11180.4</v>
      </c>
      <c r="E44" s="51">
        <v>4426.8999999999996</v>
      </c>
      <c r="F44" s="42">
        <f t="shared" si="0"/>
        <v>39.59518442989517</v>
      </c>
    </row>
    <row r="45" spans="1:6" ht="17.25" customHeight="1" x14ac:dyDescent="0.2">
      <c r="B45" s="19" t="s">
        <v>78</v>
      </c>
      <c r="C45" s="26" t="s">
        <v>76</v>
      </c>
      <c r="D45" s="47">
        <v>5549.4</v>
      </c>
      <c r="E45" s="51">
        <v>1736.6</v>
      </c>
      <c r="F45" s="42">
        <f t="shared" si="0"/>
        <v>31.293473168270445</v>
      </c>
    </row>
    <row r="46" spans="1:6" ht="15" customHeight="1" x14ac:dyDescent="0.2">
      <c r="B46" s="19" t="s">
        <v>49</v>
      </c>
      <c r="C46" s="24" t="s">
        <v>50</v>
      </c>
      <c r="D46" s="42">
        <v>28.2</v>
      </c>
      <c r="E46" s="43">
        <v>10</v>
      </c>
      <c r="F46" s="42">
        <f t="shared" si="0"/>
        <v>35.460992907801419</v>
      </c>
    </row>
    <row r="47" spans="1:6" ht="15" customHeight="1" x14ac:dyDescent="0.2">
      <c r="A47" s="3"/>
      <c r="B47" s="19" t="s">
        <v>47</v>
      </c>
      <c r="C47" s="24" t="s">
        <v>48</v>
      </c>
      <c r="D47" s="42">
        <v>1595.6</v>
      </c>
      <c r="E47" s="43">
        <v>906.3</v>
      </c>
      <c r="F47" s="42">
        <f t="shared" si="0"/>
        <v>56.799949862120833</v>
      </c>
    </row>
    <row r="48" spans="1:6" ht="15" customHeight="1" x14ac:dyDescent="0.2">
      <c r="A48" s="3"/>
      <c r="B48" s="19" t="s">
        <v>165</v>
      </c>
      <c r="C48" s="24" t="s">
        <v>162</v>
      </c>
      <c r="D48" s="42">
        <f>SUM(D49:D50)</f>
        <v>0</v>
      </c>
      <c r="E48" s="42">
        <f>SUM(E49:E50)</f>
        <v>231.4</v>
      </c>
      <c r="F48" s="42"/>
    </row>
    <row r="49" spans="1:7" ht="15" customHeight="1" x14ac:dyDescent="0.2">
      <c r="A49" s="3"/>
      <c r="B49" s="19" t="s">
        <v>166</v>
      </c>
      <c r="C49" s="26" t="s">
        <v>163</v>
      </c>
      <c r="D49" s="47">
        <v>0</v>
      </c>
      <c r="E49" s="51">
        <v>197.5</v>
      </c>
      <c r="F49" s="42"/>
    </row>
    <row r="50" spans="1:7" ht="15" customHeight="1" x14ac:dyDescent="0.2">
      <c r="A50" s="3"/>
      <c r="B50" s="19" t="s">
        <v>167</v>
      </c>
      <c r="C50" s="26" t="s">
        <v>164</v>
      </c>
      <c r="D50" s="47">
        <v>0</v>
      </c>
      <c r="E50" s="51">
        <v>33.9</v>
      </c>
      <c r="F50" s="42"/>
    </row>
    <row r="51" spans="1:7" ht="18.75" customHeight="1" x14ac:dyDescent="0.25">
      <c r="B51" s="19"/>
      <c r="C51" s="29" t="s">
        <v>41</v>
      </c>
      <c r="D51" s="42">
        <f>SUM(D52+D61+D60)</f>
        <v>768288.5</v>
      </c>
      <c r="E51" s="42">
        <f>SUM(E52+E61+E60+E59)</f>
        <v>340525.70000000007</v>
      </c>
      <c r="F51" s="42">
        <f t="shared" si="0"/>
        <v>44.32263401053121</v>
      </c>
    </row>
    <row r="52" spans="1:7" ht="33" customHeight="1" x14ac:dyDescent="0.2">
      <c r="B52" s="19" t="s">
        <v>17</v>
      </c>
      <c r="C52" s="30" t="s">
        <v>66</v>
      </c>
      <c r="D52" s="42">
        <f>SUM(D53+D56+D57+D58)</f>
        <v>768436.2</v>
      </c>
      <c r="E52" s="42">
        <f>SUM(E53+E56+E57+E58)</f>
        <v>340690.30000000005</v>
      </c>
      <c r="F52" s="42">
        <f t="shared" si="0"/>
        <v>44.335534947468652</v>
      </c>
    </row>
    <row r="53" spans="1:7" ht="27.75" customHeight="1" x14ac:dyDescent="0.2">
      <c r="B53" s="19" t="s">
        <v>43</v>
      </c>
      <c r="C53" s="23" t="s">
        <v>18</v>
      </c>
      <c r="D53" s="47">
        <f>D54+D55</f>
        <v>180529.90000000002</v>
      </c>
      <c r="E53" s="47">
        <f>E54+E55</f>
        <v>131206.20000000001</v>
      </c>
      <c r="F53" s="42">
        <f t="shared" si="0"/>
        <v>72.678376268972613</v>
      </c>
      <c r="G53" s="3"/>
    </row>
    <row r="54" spans="1:7" ht="16.5" customHeight="1" x14ac:dyDescent="0.2">
      <c r="B54" s="19" t="s">
        <v>52</v>
      </c>
      <c r="C54" s="23" t="s">
        <v>56</v>
      </c>
      <c r="D54" s="47">
        <v>153617.20000000001</v>
      </c>
      <c r="E54" s="51">
        <v>131206.20000000001</v>
      </c>
      <c r="F54" s="42">
        <f t="shared" si="0"/>
        <v>85.411138856846762</v>
      </c>
      <c r="G54" s="3"/>
    </row>
    <row r="55" spans="1:7" ht="27.75" customHeight="1" x14ac:dyDescent="0.2">
      <c r="B55" s="19" t="s">
        <v>64</v>
      </c>
      <c r="C55" s="23" t="s">
        <v>63</v>
      </c>
      <c r="D55" s="47">
        <v>26912.7</v>
      </c>
      <c r="E55" s="51">
        <v>0</v>
      </c>
      <c r="F55" s="42">
        <f t="shared" si="0"/>
        <v>0</v>
      </c>
      <c r="G55" s="3"/>
    </row>
    <row r="56" spans="1:7" ht="24.75" customHeight="1" x14ac:dyDescent="0.2">
      <c r="B56" s="19" t="s">
        <v>44</v>
      </c>
      <c r="C56" s="27" t="s">
        <v>59</v>
      </c>
      <c r="D56" s="50">
        <v>273621.7</v>
      </c>
      <c r="E56" s="51">
        <v>26810.9</v>
      </c>
      <c r="F56" s="42">
        <f t="shared" si="0"/>
        <v>9.7985284061900053</v>
      </c>
      <c r="G56" s="3"/>
    </row>
    <row r="57" spans="1:7" ht="24.75" customHeight="1" x14ac:dyDescent="0.2">
      <c r="B57" s="19" t="s">
        <v>58</v>
      </c>
      <c r="C57" s="27" t="s">
        <v>60</v>
      </c>
      <c r="D57" s="50">
        <v>314284.59999999998</v>
      </c>
      <c r="E57" s="51">
        <v>182673.2</v>
      </c>
      <c r="F57" s="42">
        <f t="shared" si="0"/>
        <v>58.12349698330749</v>
      </c>
      <c r="G57" s="3"/>
    </row>
    <row r="58" spans="1:7" ht="16.5" customHeight="1" x14ac:dyDescent="0.2">
      <c r="B58" s="19" t="s">
        <v>117</v>
      </c>
      <c r="C58" s="27" t="s">
        <v>118</v>
      </c>
      <c r="D58" s="50">
        <v>0</v>
      </c>
      <c r="E58" s="51">
        <v>0</v>
      </c>
      <c r="F58" s="42"/>
      <c r="G58" s="3"/>
    </row>
    <row r="59" spans="1:7" ht="28.5" customHeight="1" x14ac:dyDescent="0.2">
      <c r="B59" s="19" t="s">
        <v>188</v>
      </c>
      <c r="C59" s="27" t="s">
        <v>189</v>
      </c>
      <c r="D59" s="50">
        <v>0</v>
      </c>
      <c r="E59" s="51">
        <v>16.899999999999999</v>
      </c>
      <c r="F59" s="42"/>
      <c r="G59" s="3"/>
    </row>
    <row r="60" spans="1:7" ht="27" customHeight="1" x14ac:dyDescent="0.2">
      <c r="B60" s="19" t="s">
        <v>187</v>
      </c>
      <c r="C60" s="27" t="s">
        <v>186</v>
      </c>
      <c r="D60" s="50">
        <v>8335</v>
      </c>
      <c r="E60" s="51">
        <v>8335</v>
      </c>
      <c r="F60" s="42"/>
      <c r="G60" s="3"/>
    </row>
    <row r="61" spans="1:7" ht="20.25" customHeight="1" thickBot="1" x14ac:dyDescent="0.25">
      <c r="B61" s="19" t="s">
        <v>85</v>
      </c>
      <c r="C61" s="27" t="s">
        <v>86</v>
      </c>
      <c r="D61" s="51">
        <v>-8482.7000000000007</v>
      </c>
      <c r="E61" s="51">
        <v>-8516.5</v>
      </c>
      <c r="F61" s="42"/>
      <c r="G61" s="3"/>
    </row>
    <row r="62" spans="1:7" ht="18" customHeight="1" thickBot="1" x14ac:dyDescent="0.25">
      <c r="B62" s="18"/>
      <c r="C62" s="33" t="s">
        <v>42</v>
      </c>
      <c r="D62" s="67">
        <f>SUM(D6)</f>
        <v>930776.6</v>
      </c>
      <c r="E62" s="67">
        <f>SUM(E6)</f>
        <v>422004.50000000006</v>
      </c>
      <c r="F62" s="68">
        <f t="shared" ref="F62:F74" si="1">E62*100/D62</f>
        <v>45.338967481563252</v>
      </c>
    </row>
    <row r="63" spans="1:7" ht="17.25" customHeight="1" x14ac:dyDescent="0.2">
      <c r="B63" s="37"/>
      <c r="C63" s="38" t="s">
        <v>19</v>
      </c>
      <c r="D63" s="39">
        <f>SUM(D64+D71+D74+D78+D85+D91+D94+D96+D102+D104+D106)</f>
        <v>881714.9</v>
      </c>
      <c r="E63" s="39">
        <f>SUM(E64+E71+E74+E78+E85+E91+E94+E96+E102+E104+E106)</f>
        <v>402785.2</v>
      </c>
      <c r="F63" s="39">
        <f t="shared" si="1"/>
        <v>45.682022612978415</v>
      </c>
    </row>
    <row r="64" spans="1:7" ht="16.5" customHeight="1" x14ac:dyDescent="0.2">
      <c r="B64" s="40" t="s">
        <v>20</v>
      </c>
      <c r="C64" s="41" t="s">
        <v>21</v>
      </c>
      <c r="D64" s="42">
        <f>SUM(D65:D70)</f>
        <v>66135.600000000006</v>
      </c>
      <c r="E64" s="43">
        <f>SUM(E65:E70)</f>
        <v>35056.699999999997</v>
      </c>
      <c r="F64" s="42">
        <f t="shared" si="1"/>
        <v>53.007306201198737</v>
      </c>
    </row>
    <row r="65" spans="2:6" ht="30.75" customHeight="1" x14ac:dyDescent="0.2">
      <c r="B65" s="44" t="s">
        <v>134</v>
      </c>
      <c r="C65" s="45" t="s">
        <v>173</v>
      </c>
      <c r="D65" s="47">
        <v>1160</v>
      </c>
      <c r="E65" s="51">
        <v>638.4</v>
      </c>
      <c r="F65" s="47">
        <f t="shared" si="1"/>
        <v>55.03448275862069</v>
      </c>
    </row>
    <row r="66" spans="2:6" ht="45" customHeight="1" x14ac:dyDescent="0.2">
      <c r="B66" s="44" t="s">
        <v>135</v>
      </c>
      <c r="C66" s="45" t="s">
        <v>174</v>
      </c>
      <c r="D66" s="47">
        <v>5289.8</v>
      </c>
      <c r="E66" s="51">
        <v>2727.6</v>
      </c>
      <c r="F66" s="47">
        <f t="shared" si="1"/>
        <v>51.563386139362542</v>
      </c>
    </row>
    <row r="67" spans="2:6" ht="45.75" customHeight="1" x14ac:dyDescent="0.2">
      <c r="B67" s="44" t="s">
        <v>136</v>
      </c>
      <c r="C67" s="45" t="s">
        <v>175</v>
      </c>
      <c r="D67" s="47">
        <v>24634.9</v>
      </c>
      <c r="E67" s="51">
        <v>14935.7</v>
      </c>
      <c r="F67" s="47">
        <f t="shared" si="1"/>
        <v>60.628214443736319</v>
      </c>
    </row>
    <row r="68" spans="2:6" ht="41.25" customHeight="1" x14ac:dyDescent="0.2">
      <c r="B68" s="44" t="s">
        <v>137</v>
      </c>
      <c r="C68" s="45" t="s">
        <v>176</v>
      </c>
      <c r="D68" s="47">
        <v>10573</v>
      </c>
      <c r="E68" s="51">
        <v>5641.2</v>
      </c>
      <c r="F68" s="47">
        <f t="shared" si="1"/>
        <v>53.354771588007189</v>
      </c>
    </row>
    <row r="69" spans="2:6" ht="16.5" customHeight="1" x14ac:dyDescent="0.2">
      <c r="B69" s="44" t="s">
        <v>138</v>
      </c>
      <c r="C69" s="45" t="s">
        <v>139</v>
      </c>
      <c r="D69" s="47">
        <v>200</v>
      </c>
      <c r="E69" s="51">
        <v>0</v>
      </c>
      <c r="F69" s="47"/>
    </row>
    <row r="70" spans="2:6" ht="16.5" customHeight="1" x14ac:dyDescent="0.2">
      <c r="B70" s="44" t="s">
        <v>140</v>
      </c>
      <c r="C70" s="45" t="s">
        <v>141</v>
      </c>
      <c r="D70" s="47">
        <v>24277.9</v>
      </c>
      <c r="E70" s="51">
        <v>11113.8</v>
      </c>
      <c r="F70" s="47">
        <f t="shared" si="1"/>
        <v>45.777435445405075</v>
      </c>
    </row>
    <row r="71" spans="2:6" ht="32.25" customHeight="1" x14ac:dyDescent="0.2">
      <c r="B71" s="40" t="s">
        <v>22</v>
      </c>
      <c r="C71" s="46" t="s">
        <v>23</v>
      </c>
      <c r="D71" s="42">
        <f>SUM(D72:D73)</f>
        <v>330</v>
      </c>
      <c r="E71" s="42">
        <f>SUM(E72:E73)</f>
        <v>0</v>
      </c>
      <c r="F71" s="42">
        <v>0</v>
      </c>
    </row>
    <row r="72" spans="2:6" ht="33.75" customHeight="1" x14ac:dyDescent="0.2">
      <c r="B72" s="61" t="s">
        <v>158</v>
      </c>
      <c r="C72" s="62" t="s">
        <v>159</v>
      </c>
      <c r="D72" s="47">
        <v>300</v>
      </c>
      <c r="E72" s="51">
        <v>0</v>
      </c>
      <c r="F72" s="47">
        <f>E72*100/D72</f>
        <v>0</v>
      </c>
    </row>
    <row r="73" spans="2:6" ht="33.75" customHeight="1" x14ac:dyDescent="0.2">
      <c r="B73" s="61" t="s">
        <v>168</v>
      </c>
      <c r="C73" s="69" t="s">
        <v>169</v>
      </c>
      <c r="D73" s="47">
        <v>30</v>
      </c>
      <c r="E73" s="51">
        <v>0</v>
      </c>
      <c r="F73" s="47">
        <f>E73*100/D73</f>
        <v>0</v>
      </c>
    </row>
    <row r="74" spans="2:6" ht="15" customHeight="1" x14ac:dyDescent="0.2">
      <c r="B74" s="40" t="s">
        <v>24</v>
      </c>
      <c r="C74" s="46" t="s">
        <v>160</v>
      </c>
      <c r="D74" s="42">
        <f>SUM(D75:D77)</f>
        <v>99950.799999999988</v>
      </c>
      <c r="E74" s="42">
        <f>SUM(E75:E77)</f>
        <v>18411.300000000003</v>
      </c>
      <c r="F74" s="42">
        <f t="shared" si="1"/>
        <v>18.42036281850671</v>
      </c>
    </row>
    <row r="75" spans="2:6" ht="16.5" customHeight="1" x14ac:dyDescent="0.2">
      <c r="B75" s="61" t="s">
        <v>25</v>
      </c>
      <c r="C75" s="62" t="s">
        <v>26</v>
      </c>
      <c r="D75" s="47">
        <v>23800</v>
      </c>
      <c r="E75" s="51">
        <v>12202.8</v>
      </c>
      <c r="F75" s="47">
        <f>E75*100/D75</f>
        <v>51.272268907563024</v>
      </c>
    </row>
    <row r="76" spans="2:6" ht="16.5" customHeight="1" x14ac:dyDescent="0.2">
      <c r="B76" s="61" t="s">
        <v>102</v>
      </c>
      <c r="C76" s="62" t="s">
        <v>177</v>
      </c>
      <c r="D76" s="47">
        <v>51962.7</v>
      </c>
      <c r="E76" s="51">
        <v>5810.1</v>
      </c>
      <c r="F76" s="47">
        <f>E76*100/D76</f>
        <v>11.181289655849293</v>
      </c>
    </row>
    <row r="77" spans="2:6" ht="17.25" customHeight="1" x14ac:dyDescent="0.2">
      <c r="B77" s="61" t="s">
        <v>65</v>
      </c>
      <c r="C77" s="62" t="s">
        <v>178</v>
      </c>
      <c r="D77" s="47">
        <v>24188.1</v>
      </c>
      <c r="E77" s="51">
        <v>398.4</v>
      </c>
      <c r="F77" s="47">
        <f>E77*100/D77</f>
        <v>1.6470909248762822</v>
      </c>
    </row>
    <row r="78" spans="2:6" ht="16.5" customHeight="1" x14ac:dyDescent="0.2">
      <c r="B78" s="40" t="s">
        <v>27</v>
      </c>
      <c r="C78" s="46" t="s">
        <v>28</v>
      </c>
      <c r="D78" s="48">
        <f>SUM(D79:D82)</f>
        <v>200943</v>
      </c>
      <c r="E78" s="48">
        <f>SUM(E79:E82)</f>
        <v>45274.2</v>
      </c>
      <c r="F78" s="42">
        <f>E78*100/D78</f>
        <v>22.530866962272885</v>
      </c>
    </row>
    <row r="79" spans="2:6" ht="18" customHeight="1" x14ac:dyDescent="0.2">
      <c r="B79" s="61" t="s">
        <v>29</v>
      </c>
      <c r="C79" s="62" t="s">
        <v>30</v>
      </c>
      <c r="D79" s="47">
        <v>56475.8</v>
      </c>
      <c r="E79" s="51">
        <v>100</v>
      </c>
      <c r="F79" s="47">
        <f t="shared" ref="F79:F93" si="2">E79*100/D79</f>
        <v>0.17706699152557379</v>
      </c>
    </row>
    <row r="80" spans="2:6" ht="15" customHeight="1" x14ac:dyDescent="0.2">
      <c r="B80" s="61" t="s">
        <v>31</v>
      </c>
      <c r="C80" s="62" t="s">
        <v>32</v>
      </c>
      <c r="D80" s="50">
        <v>88060.4</v>
      </c>
      <c r="E80" s="51">
        <v>36273.4</v>
      </c>
      <c r="F80" s="47">
        <f t="shared" si="2"/>
        <v>41.191500379285131</v>
      </c>
    </row>
    <row r="81" spans="2:6" ht="15" customHeight="1" x14ac:dyDescent="0.2">
      <c r="B81" s="61" t="s">
        <v>61</v>
      </c>
      <c r="C81" s="62" t="s">
        <v>62</v>
      </c>
      <c r="D81" s="50">
        <v>36306.800000000003</v>
      </c>
      <c r="E81" s="51">
        <v>8900.7999999999993</v>
      </c>
      <c r="F81" s="47">
        <f t="shared" si="2"/>
        <v>24.515517754249888</v>
      </c>
    </row>
    <row r="82" spans="2:6" ht="27.75" customHeight="1" x14ac:dyDescent="0.2">
      <c r="B82" s="61" t="s">
        <v>103</v>
      </c>
      <c r="C82" s="62" t="s">
        <v>179</v>
      </c>
      <c r="D82" s="50">
        <v>20100</v>
      </c>
      <c r="E82" s="51">
        <v>0</v>
      </c>
      <c r="F82" s="47">
        <f t="shared" si="2"/>
        <v>0</v>
      </c>
    </row>
    <row r="83" spans="2:6" ht="27.75" customHeight="1" x14ac:dyDescent="0.2">
      <c r="B83" s="61" t="s">
        <v>193</v>
      </c>
      <c r="C83" s="46" t="s">
        <v>194</v>
      </c>
      <c r="D83" s="49">
        <f>SUM(D84)</f>
        <v>59898.8</v>
      </c>
      <c r="E83" s="49">
        <f>SUM(E84)</f>
        <v>0</v>
      </c>
      <c r="F83" s="47"/>
    </row>
    <row r="84" spans="2:6" ht="27.75" customHeight="1" x14ac:dyDescent="0.2">
      <c r="B84" s="61" t="s">
        <v>195</v>
      </c>
      <c r="C84" s="62" t="s">
        <v>196</v>
      </c>
      <c r="D84" s="50">
        <v>59898.8</v>
      </c>
      <c r="E84" s="51">
        <v>0</v>
      </c>
      <c r="F84" s="47"/>
    </row>
    <row r="85" spans="2:6" ht="18.75" customHeight="1" x14ac:dyDescent="0.2">
      <c r="B85" s="40" t="s">
        <v>33</v>
      </c>
      <c r="C85" s="46" t="s">
        <v>34</v>
      </c>
      <c r="D85" s="49">
        <f>SUM(D86:D90)</f>
        <v>384359</v>
      </c>
      <c r="E85" s="49">
        <f>SUM(E86:E90)</f>
        <v>236365.7</v>
      </c>
      <c r="F85" s="42">
        <f t="shared" si="2"/>
        <v>61.496075283784172</v>
      </c>
    </row>
    <row r="86" spans="2:6" ht="18.75" customHeight="1" x14ac:dyDescent="0.2">
      <c r="B86" s="61" t="s">
        <v>126</v>
      </c>
      <c r="C86" s="62" t="s">
        <v>127</v>
      </c>
      <c r="D86" s="50">
        <v>128666.6</v>
      </c>
      <c r="E86" s="51">
        <v>78189.3</v>
      </c>
      <c r="F86" s="47">
        <f t="shared" si="2"/>
        <v>60.768917496848438</v>
      </c>
    </row>
    <row r="87" spans="2:6" ht="18.75" customHeight="1" x14ac:dyDescent="0.2">
      <c r="B87" s="61" t="s">
        <v>128</v>
      </c>
      <c r="C87" s="62" t="s">
        <v>129</v>
      </c>
      <c r="D87" s="50">
        <v>151870.1</v>
      </c>
      <c r="E87" s="51">
        <v>94326.3</v>
      </c>
      <c r="F87" s="47">
        <f t="shared" si="2"/>
        <v>62.109855725386367</v>
      </c>
    </row>
    <row r="88" spans="2:6" ht="18.75" customHeight="1" x14ac:dyDescent="0.2">
      <c r="B88" s="61" t="s">
        <v>172</v>
      </c>
      <c r="C88" s="62" t="s">
        <v>180</v>
      </c>
      <c r="D88" s="50">
        <v>76342.3</v>
      </c>
      <c r="E88" s="51">
        <v>48743.7</v>
      </c>
      <c r="F88" s="47">
        <f t="shared" si="2"/>
        <v>63.848875394113094</v>
      </c>
    </row>
    <row r="89" spans="2:6" ht="21" customHeight="1" x14ac:dyDescent="0.2">
      <c r="B89" s="61" t="s">
        <v>130</v>
      </c>
      <c r="C89" s="62" t="s">
        <v>131</v>
      </c>
      <c r="D89" s="50">
        <v>6712.2</v>
      </c>
      <c r="E89" s="51">
        <v>4202.7</v>
      </c>
      <c r="F89" s="47">
        <f t="shared" si="2"/>
        <v>62.612854205774561</v>
      </c>
    </row>
    <row r="90" spans="2:6" ht="17.25" customHeight="1" x14ac:dyDescent="0.2">
      <c r="B90" s="61" t="s">
        <v>132</v>
      </c>
      <c r="C90" s="62" t="s">
        <v>133</v>
      </c>
      <c r="D90" s="50">
        <v>20767.8</v>
      </c>
      <c r="E90" s="51">
        <v>10903.7</v>
      </c>
      <c r="F90" s="47">
        <f t="shared" si="2"/>
        <v>52.50291316364757</v>
      </c>
    </row>
    <row r="91" spans="2:6" ht="21" customHeight="1" x14ac:dyDescent="0.2">
      <c r="B91" s="40" t="s">
        <v>35</v>
      </c>
      <c r="C91" s="46" t="s">
        <v>181</v>
      </c>
      <c r="D91" s="42">
        <f>SUM(D92:D93)</f>
        <v>51812.6</v>
      </c>
      <c r="E91" s="43">
        <f>SUM(E92:E93)</f>
        <v>27735.4</v>
      </c>
      <c r="F91" s="42">
        <f t="shared" si="2"/>
        <v>53.530222378340405</v>
      </c>
    </row>
    <row r="92" spans="2:6" ht="21" customHeight="1" x14ac:dyDescent="0.2">
      <c r="B92" s="61" t="s">
        <v>142</v>
      </c>
      <c r="C92" s="62" t="s">
        <v>182</v>
      </c>
      <c r="D92" s="47">
        <v>42087.6</v>
      </c>
      <c r="E92" s="51">
        <v>21954.2</v>
      </c>
      <c r="F92" s="47">
        <f t="shared" si="2"/>
        <v>52.163107423564185</v>
      </c>
    </row>
    <row r="93" spans="2:6" ht="23.25" customHeight="1" x14ac:dyDescent="0.2">
      <c r="B93" s="61" t="s">
        <v>143</v>
      </c>
      <c r="C93" s="62" t="s">
        <v>183</v>
      </c>
      <c r="D93" s="47">
        <v>9725</v>
      </c>
      <c r="E93" s="51">
        <v>5781.2</v>
      </c>
      <c r="F93" s="47">
        <f t="shared" si="2"/>
        <v>59.446786632390747</v>
      </c>
    </row>
    <row r="94" spans="2:6" ht="21" customHeight="1" x14ac:dyDescent="0.2">
      <c r="B94" s="40" t="s">
        <v>122</v>
      </c>
      <c r="C94" s="46" t="s">
        <v>123</v>
      </c>
      <c r="D94" s="49">
        <f>SUM(D95)</f>
        <v>45</v>
      </c>
      <c r="E94" s="49">
        <f>SUM(E95)</f>
        <v>44.8</v>
      </c>
      <c r="F94" s="42">
        <f>E94*100/D94</f>
        <v>99.555555555555557</v>
      </c>
    </row>
    <row r="95" spans="2:6" ht="23.25" customHeight="1" x14ac:dyDescent="0.2">
      <c r="B95" s="61" t="s">
        <v>124</v>
      </c>
      <c r="C95" s="62" t="s">
        <v>125</v>
      </c>
      <c r="D95" s="50">
        <v>45</v>
      </c>
      <c r="E95" s="51">
        <v>44.8</v>
      </c>
      <c r="F95" s="47">
        <f t="shared" ref="F95:F108" si="3">E95*100/D95</f>
        <v>99.555555555555557</v>
      </c>
    </row>
    <row r="96" spans="2:6" ht="17.25" customHeight="1" x14ac:dyDescent="0.2">
      <c r="B96" s="40">
        <v>1000</v>
      </c>
      <c r="C96" s="46" t="s">
        <v>36</v>
      </c>
      <c r="D96" s="42">
        <f>SUM(D97:D101)</f>
        <v>57346.9</v>
      </c>
      <c r="E96" s="43">
        <f>SUM(E97:E101)</f>
        <v>28633.800000000003</v>
      </c>
      <c r="F96" s="42">
        <f t="shared" si="3"/>
        <v>49.930859383855108</v>
      </c>
    </row>
    <row r="97" spans="1:7" ht="17.25" customHeight="1" x14ac:dyDescent="0.2">
      <c r="B97" s="61" t="s">
        <v>144</v>
      </c>
      <c r="C97" s="62" t="s">
        <v>145</v>
      </c>
      <c r="D97" s="47">
        <v>333.8</v>
      </c>
      <c r="E97" s="51">
        <v>299.89999999999998</v>
      </c>
      <c r="F97" s="47">
        <f t="shared" si="3"/>
        <v>89.844218094667454</v>
      </c>
    </row>
    <row r="98" spans="1:7" ht="17.25" customHeight="1" x14ac:dyDescent="0.2">
      <c r="B98" s="61" t="s">
        <v>146</v>
      </c>
      <c r="C98" s="62" t="s">
        <v>147</v>
      </c>
      <c r="D98" s="47">
        <v>23143.200000000001</v>
      </c>
      <c r="E98" s="51">
        <v>12295.1</v>
      </c>
      <c r="F98" s="47">
        <f t="shared" si="3"/>
        <v>53.126188254001171</v>
      </c>
    </row>
    <row r="99" spans="1:7" ht="17.25" customHeight="1" x14ac:dyDescent="0.2">
      <c r="B99" s="61" t="s">
        <v>148</v>
      </c>
      <c r="C99" s="62" t="s">
        <v>149</v>
      </c>
      <c r="D99" s="47">
        <v>11895.7</v>
      </c>
      <c r="E99" s="51">
        <v>3963.4</v>
      </c>
      <c r="F99" s="47">
        <f t="shared" si="3"/>
        <v>33.317921601923381</v>
      </c>
    </row>
    <row r="100" spans="1:7" ht="17.25" customHeight="1" x14ac:dyDescent="0.2">
      <c r="B100" s="61" t="s">
        <v>150</v>
      </c>
      <c r="C100" s="62" t="s">
        <v>151</v>
      </c>
      <c r="D100" s="47">
        <v>13997.4</v>
      </c>
      <c r="E100" s="51">
        <v>7950.5</v>
      </c>
      <c r="F100" s="47">
        <f t="shared" si="3"/>
        <v>56.79983425493306</v>
      </c>
    </row>
    <row r="101" spans="1:7" ht="17.25" customHeight="1" x14ac:dyDescent="0.2">
      <c r="B101" s="61" t="s">
        <v>152</v>
      </c>
      <c r="C101" s="62" t="s">
        <v>153</v>
      </c>
      <c r="D101" s="47">
        <v>7976.8</v>
      </c>
      <c r="E101" s="51">
        <v>4124.8999999999996</v>
      </c>
      <c r="F101" s="47">
        <f t="shared" si="3"/>
        <v>51.711212516297252</v>
      </c>
    </row>
    <row r="102" spans="1:7" ht="17.25" customHeight="1" x14ac:dyDescent="0.2">
      <c r="B102" s="40" t="s">
        <v>79</v>
      </c>
      <c r="C102" s="46" t="s">
        <v>80</v>
      </c>
      <c r="D102" s="43">
        <f>SUM(D103)</f>
        <v>11449.3</v>
      </c>
      <c r="E102" s="43">
        <f>SUM(E103)</f>
        <v>6148.8</v>
      </c>
      <c r="F102" s="42">
        <f t="shared" si="3"/>
        <v>53.70459329391317</v>
      </c>
    </row>
    <row r="103" spans="1:7" ht="17.25" customHeight="1" x14ac:dyDescent="0.2">
      <c r="B103" s="61" t="s">
        <v>154</v>
      </c>
      <c r="C103" s="62" t="s">
        <v>185</v>
      </c>
      <c r="D103" s="47">
        <v>11449.3</v>
      </c>
      <c r="E103" s="51">
        <v>6148.8</v>
      </c>
      <c r="F103" s="47">
        <f t="shared" si="3"/>
        <v>53.70459329391317</v>
      </c>
    </row>
    <row r="104" spans="1:7" ht="17.25" customHeight="1" x14ac:dyDescent="0.2">
      <c r="B104" s="40" t="s">
        <v>81</v>
      </c>
      <c r="C104" s="46" t="s">
        <v>82</v>
      </c>
      <c r="D104" s="43">
        <f>SUM(D105)</f>
        <v>2292.6999999999998</v>
      </c>
      <c r="E104" s="43">
        <f>SUM(E105)</f>
        <v>1452.9</v>
      </c>
      <c r="F104" s="42">
        <f t="shared" si="3"/>
        <v>63.370698303310512</v>
      </c>
    </row>
    <row r="105" spans="1:7" ht="20.25" customHeight="1" x14ac:dyDescent="0.2">
      <c r="B105" s="63" t="s">
        <v>155</v>
      </c>
      <c r="C105" s="64" t="s">
        <v>156</v>
      </c>
      <c r="D105" s="65">
        <v>2292.6999999999998</v>
      </c>
      <c r="E105" s="66">
        <v>1452.9</v>
      </c>
      <c r="F105" s="47">
        <f t="shared" si="3"/>
        <v>63.370698303310512</v>
      </c>
    </row>
    <row r="106" spans="1:7" ht="31.5" x14ac:dyDescent="0.2">
      <c r="B106" s="52" t="s">
        <v>83</v>
      </c>
      <c r="C106" s="53" t="s">
        <v>84</v>
      </c>
      <c r="D106" s="55">
        <f>SUM(D107)</f>
        <v>7050</v>
      </c>
      <c r="E106" s="55">
        <f>SUM(E107)</f>
        <v>3661.6</v>
      </c>
      <c r="F106" s="54">
        <f t="shared" si="3"/>
        <v>51.937588652482269</v>
      </c>
    </row>
    <row r="107" spans="1:7" ht="25.5" x14ac:dyDescent="0.2">
      <c r="B107" s="61" t="s">
        <v>157</v>
      </c>
      <c r="C107" s="62" t="s">
        <v>184</v>
      </c>
      <c r="D107" s="47">
        <v>7050</v>
      </c>
      <c r="E107" s="51">
        <v>3661.6</v>
      </c>
      <c r="F107" s="47">
        <f t="shared" si="3"/>
        <v>51.937588652482269</v>
      </c>
    </row>
    <row r="108" spans="1:7" ht="19.5" thickBot="1" x14ac:dyDescent="0.25">
      <c r="B108" s="56"/>
      <c r="C108" s="36" t="s">
        <v>161</v>
      </c>
      <c r="D108" s="57">
        <f>SUM(D64+D71+D74+D78+D85+D91+D96+D102+D104+D106+D94+D83)</f>
        <v>941613.70000000007</v>
      </c>
      <c r="E108" s="57">
        <f>SUM(E64+E71+E74+E78+E85+E91+E96+E102+E104+E106+E94)</f>
        <v>402785.2</v>
      </c>
      <c r="F108" s="58">
        <f t="shared" si="3"/>
        <v>42.776055616013231</v>
      </c>
    </row>
    <row r="109" spans="1:7" ht="16.5" customHeight="1" x14ac:dyDescent="0.2">
      <c r="B109" s="59"/>
      <c r="C109" s="34" t="s">
        <v>37</v>
      </c>
      <c r="D109" s="60">
        <f>SUM(D62-D108)</f>
        <v>-10837.100000000093</v>
      </c>
      <c r="E109" s="60">
        <f>SUM(E62-E108)</f>
        <v>19219.300000000047</v>
      </c>
      <c r="F109" s="39"/>
    </row>
    <row r="110" spans="1:7" ht="23.25" customHeight="1" x14ac:dyDescent="0.2">
      <c r="B110" s="84" t="s">
        <v>170</v>
      </c>
      <c r="C110" s="85"/>
      <c r="D110" s="85"/>
      <c r="E110" s="85"/>
      <c r="F110" s="85"/>
    </row>
    <row r="111" spans="1:7" ht="19.5" customHeight="1" x14ac:dyDescent="0.2">
      <c r="A111" s="71"/>
      <c r="B111" s="71"/>
      <c r="C111" s="71"/>
      <c r="D111" s="71"/>
      <c r="E111" s="71"/>
      <c r="F111" s="71"/>
      <c r="G111" s="71"/>
    </row>
    <row r="112" spans="1:7" ht="42.75" customHeight="1" x14ac:dyDescent="0.2">
      <c r="A112" s="4"/>
      <c r="B112" s="9"/>
      <c r="C112" s="10"/>
      <c r="D112" s="11"/>
      <c r="E112" s="15"/>
      <c r="F112" s="11"/>
    </row>
    <row r="113" spans="1:7" x14ac:dyDescent="0.2">
      <c r="A113" s="4"/>
      <c r="B113" s="9"/>
      <c r="C113" s="10"/>
      <c r="D113" s="11"/>
      <c r="E113" s="15"/>
      <c r="F113" s="11"/>
    </row>
    <row r="114" spans="1:7" x14ac:dyDescent="0.2">
      <c r="A114" s="4"/>
      <c r="B114" s="9"/>
      <c r="C114" s="10"/>
      <c r="D114" s="11"/>
      <c r="E114" s="15"/>
      <c r="F114" s="11"/>
    </row>
    <row r="115" spans="1:7" ht="15" x14ac:dyDescent="0.2">
      <c r="A115" s="4"/>
      <c r="B115" s="17"/>
      <c r="C115" s="17"/>
      <c r="D115" s="17"/>
      <c r="E115" s="17"/>
      <c r="F115" s="17"/>
    </row>
    <row r="116" spans="1:7" ht="15" x14ac:dyDescent="0.2">
      <c r="A116" s="4"/>
      <c r="B116" s="12"/>
      <c r="C116" s="13"/>
      <c r="D116" s="14"/>
      <c r="E116" s="16"/>
      <c r="F116" s="14"/>
      <c r="G116" s="14"/>
    </row>
    <row r="117" spans="1:7" x14ac:dyDescent="0.2">
      <c r="A117" s="4"/>
      <c r="B117" s="6"/>
      <c r="C117" s="6"/>
    </row>
    <row r="118" spans="1:7" x14ac:dyDescent="0.2">
      <c r="A118" s="4"/>
      <c r="C118" s="8"/>
    </row>
    <row r="119" spans="1:7" x14ac:dyDescent="0.2">
      <c r="A119" s="4"/>
    </row>
    <row r="120" spans="1:7" x14ac:dyDescent="0.2">
      <c r="A120" s="4"/>
    </row>
    <row r="122" spans="1:7" ht="18.75" customHeight="1" x14ac:dyDescent="0.2"/>
    <row r="123" spans="1:7" ht="25.5" customHeight="1" x14ac:dyDescent="0.2">
      <c r="A123" s="7"/>
    </row>
    <row r="125" spans="1:7" x14ac:dyDescent="0.2">
      <c r="C125" s="5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</sheetData>
  <mergeCells count="7">
    <mergeCell ref="A111:G111"/>
    <mergeCell ref="B2:F3"/>
    <mergeCell ref="B4:C5"/>
    <mergeCell ref="F4:F5"/>
    <mergeCell ref="D4:D5"/>
    <mergeCell ref="E4:E5"/>
    <mergeCell ref="B110:F110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"/>
  <sheetViews>
    <sheetView tabSelected="1" workbookViewId="0">
      <selection activeCell="Q14" sqref="Q14"/>
    </sheetView>
  </sheetViews>
  <sheetFormatPr defaultRowHeight="12.75" x14ac:dyDescent="0.2"/>
  <sheetData>
    <row r="3" spans="2:15" ht="12.75" customHeight="1" x14ac:dyDescent="0.2">
      <c r="B3" s="86" t="s">
        <v>206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2:15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2:15" ht="42.75" customHeight="1" x14ac:dyDescent="0.2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</row>
  </sheetData>
  <mergeCells count="1">
    <mergeCell ref="B3:O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2017-07-14T00:43:20Z</cp:lastPrinted>
  <dcterms:created xsi:type="dcterms:W3CDTF">2005-02-24T04:25:28Z</dcterms:created>
  <dcterms:modified xsi:type="dcterms:W3CDTF">2017-09-08T03:50:43Z</dcterms:modified>
</cp:coreProperties>
</file>