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885" windowWidth="10860" windowHeight="5220" activeTab="1"/>
  </bookViews>
  <sheets>
    <sheet name="Отчет об исполнении" sheetId="1" r:id="rId1"/>
    <sheet name="Инфографика" sheetId="2" r:id="rId2"/>
  </sheets>
  <calcPr calcId="144525"/>
</workbook>
</file>

<file path=xl/calcChain.xml><?xml version="1.0" encoding="utf-8"?>
<calcChain xmlns="http://schemas.openxmlformats.org/spreadsheetml/2006/main">
  <c r="D65" i="1" l="1"/>
  <c r="E101" i="1" l="1"/>
  <c r="F71" i="1"/>
  <c r="F45" i="1"/>
  <c r="F49" i="1"/>
  <c r="D101" i="1"/>
  <c r="E53" i="1"/>
  <c r="E52" i="1" s="1"/>
  <c r="E51" i="1" s="1"/>
  <c r="E28" i="1"/>
  <c r="F43" i="1"/>
  <c r="F42" i="1"/>
  <c r="F39" i="1"/>
  <c r="F36" i="1"/>
  <c r="F35" i="1"/>
  <c r="F34" i="1"/>
  <c r="F33" i="1"/>
  <c r="F31" i="1"/>
  <c r="F30" i="1"/>
  <c r="F29" i="1"/>
  <c r="F27" i="1"/>
  <c r="F24" i="1"/>
  <c r="F19" i="1"/>
  <c r="F18" i="1"/>
  <c r="F17" i="1"/>
  <c r="F16" i="1"/>
  <c r="F14" i="1"/>
  <c r="F13" i="1"/>
  <c r="F75" i="1"/>
  <c r="F40" i="1"/>
  <c r="F38" i="1"/>
  <c r="E44" i="1"/>
  <c r="D44" i="1"/>
  <c r="E10" i="1"/>
  <c r="E74" i="1"/>
  <c r="F59" i="1" l="1"/>
  <c r="F58" i="1"/>
  <c r="F57" i="1"/>
  <c r="F56" i="1"/>
  <c r="F55" i="1"/>
  <c r="F54" i="1"/>
  <c r="F48" i="1"/>
  <c r="F47" i="1"/>
  <c r="F46" i="1"/>
  <c r="F26" i="1"/>
  <c r="F11" i="1"/>
  <c r="D74" i="1"/>
  <c r="D32" i="1"/>
  <c r="D10" i="1"/>
  <c r="E87" i="1"/>
  <c r="D87" i="1"/>
  <c r="E32" i="1"/>
  <c r="F32" i="1" s="1"/>
  <c r="E108" i="1" l="1"/>
  <c r="D108" i="1"/>
  <c r="F86" i="1" l="1"/>
  <c r="D81" i="1"/>
  <c r="E81" i="1"/>
  <c r="D53" i="1" l="1"/>
  <c r="F53" i="1" s="1"/>
  <c r="D52" i="1" l="1"/>
  <c r="D51" i="1" s="1"/>
  <c r="D28" i="1"/>
  <c r="F28" i="1" l="1"/>
  <c r="F52" i="1"/>
  <c r="F51" i="1"/>
  <c r="E41" i="1"/>
  <c r="D41" i="1"/>
  <c r="F41" i="1" l="1"/>
  <c r="E20" i="1"/>
  <c r="D20" i="1"/>
  <c r="F69" i="1" l="1"/>
  <c r="F88" i="1" l="1"/>
  <c r="F10" i="1" l="1"/>
  <c r="F87" i="1" l="1"/>
  <c r="F93" i="1" l="1"/>
  <c r="D112" i="1"/>
  <c r="E15" i="1" l="1"/>
  <c r="E99" i="1" l="1"/>
  <c r="E65" i="1"/>
  <c r="E77" i="1"/>
  <c r="E90" i="1"/>
  <c r="E96" i="1"/>
  <c r="E103" i="1"/>
  <c r="E114" i="1"/>
  <c r="D77" i="1"/>
  <c r="D90" i="1"/>
  <c r="E8" i="1"/>
  <c r="E25" i="1"/>
  <c r="E37" i="1"/>
  <c r="F76" i="1"/>
  <c r="F108" i="1"/>
  <c r="D8" i="1"/>
  <c r="D25" i="1"/>
  <c r="D37" i="1"/>
  <c r="D15" i="1"/>
  <c r="F15" i="1" s="1"/>
  <c r="E112" i="1"/>
  <c r="F112" i="1" s="1"/>
  <c r="D114" i="1"/>
  <c r="D96" i="1"/>
  <c r="D99" i="1"/>
  <c r="D103" i="1"/>
  <c r="F115" i="1"/>
  <c r="F113" i="1"/>
  <c r="F109" i="1"/>
  <c r="F107" i="1"/>
  <c r="F106" i="1"/>
  <c r="F105" i="1"/>
  <c r="F104" i="1"/>
  <c r="F98" i="1"/>
  <c r="F97" i="1"/>
  <c r="F73" i="1"/>
  <c r="F70" i="1"/>
  <c r="F68" i="1"/>
  <c r="F67" i="1"/>
  <c r="F66" i="1"/>
  <c r="F95" i="1"/>
  <c r="F94" i="1"/>
  <c r="F92" i="1"/>
  <c r="F91" i="1"/>
  <c r="F82" i="1"/>
  <c r="F83" i="1"/>
  <c r="F79" i="1"/>
  <c r="F80" i="1"/>
  <c r="F84" i="1"/>
  <c r="F78" i="1"/>
  <c r="D64" i="1" l="1"/>
  <c r="E64" i="1"/>
  <c r="E116" i="1"/>
  <c r="D116" i="1"/>
  <c r="F37" i="1"/>
  <c r="F44" i="1"/>
  <c r="F8" i="1"/>
  <c r="E7" i="1"/>
  <c r="F25" i="1"/>
  <c r="D7" i="1"/>
  <c r="F114" i="1"/>
  <c r="F81" i="1"/>
  <c r="F77" i="1"/>
  <c r="F96" i="1"/>
  <c r="F103" i="1"/>
  <c r="F90" i="1"/>
  <c r="F65" i="1"/>
  <c r="F7" i="1" l="1"/>
  <c r="F116" i="1"/>
  <c r="F64" i="1"/>
  <c r="D6" i="1"/>
  <c r="D63" i="1" s="1"/>
  <c r="D117" i="1" s="1"/>
  <c r="E6" i="1" l="1"/>
  <c r="E63" i="1" l="1"/>
  <c r="F63" i="1" s="1"/>
  <c r="F6" i="1"/>
  <c r="E117" i="1" l="1"/>
</calcChain>
</file>

<file path=xl/sharedStrings.xml><?xml version="1.0" encoding="utf-8"?>
<sst xmlns="http://schemas.openxmlformats.org/spreadsheetml/2006/main" count="230" uniqueCount="215">
  <si>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</si>
  <si>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</si>
  <si>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</si>
  <si>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</si>
  <si>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</si>
  <si>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</si>
  <si>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</si>
  <si>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</si>
  <si>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</si>
  <si>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</si>
  <si>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</si>
  <si>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</si>
  <si>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</si>
  <si>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</si>
  <si>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</si>
  <si>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</si>
  <si>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</si>
  <si>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</si>
  <si>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</si>
  <si>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</si>
  <si>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</si>
  <si>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</si>
  <si>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</si>
  <si>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</si>
  <si>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</si>
  <si>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</si>
  <si>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</si>
  <si>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</si>
  <si>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</si>
  <si>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</si>
  <si>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</si>
  <si>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</si>
  <si>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</si>
  <si>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</si>
  <si>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</si>
  <si>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</si>
  <si>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</si>
  <si>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</si>
  <si>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</si>
  <si>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</si>
  <si>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</si>
  <si>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</si>
  <si>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</si>
  <si>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</si>
  <si>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</si>
  <si>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</si>
  <si>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</si>
  <si>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</si>
  <si>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</si>
  <si>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</si>
  <si>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</si>
  <si>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</si>
  <si>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</si>
  <si>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</si>
  <si>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</si>
  <si>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</si>
  <si>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</si>
  <si>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</si>
  <si>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</si>
  <si>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1 11 05000 00 0000 120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</si>
  <si>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</si>
  <si>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</si>
  <si>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</si>
  <si>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</si>
  <si>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</si>
  <si>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</si>
  <si>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</si>
  <si>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</si>
  <si>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</si>
  <si>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</si>
  <si>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</si>
  <si>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</si>
  <si>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</si>
  <si>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</si>
  <si>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</si>
  <si>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</si>
  <si>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</si>
  <si>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</si>
  <si>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</si>
  <si>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</si>
  <si>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</si>
  <si>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</si>
  <si>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</si>
  <si>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</si>
  <si>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</si>
  <si>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</si>
  <si>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</si>
  <si>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</si>
  <si>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</si>
  <si>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</si>
  <si>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</si>
  <si>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</si>
  <si>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</si>
  <si>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</si>
  <si>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</si>
  <si>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</si>
  <si>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</si>
  <si>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</si>
  <si>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</si>
  <si>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</si>
  <si>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</si>
  <si>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</si>
  <si>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</si>
  <si>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</si>
  <si>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</si>
  <si>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</si>
  <si>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</si>
  <si>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</si>
  <si>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</si>
  <si>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</si>
  <si>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</si>
  <si>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</si>
  <si>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</si>
  <si>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</si>
  <si>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</si>
  <si>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</si>
  <si>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</si>
  <si>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</si>
  <si>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</si>
  <si>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</si>
  <si>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</si>
  <si>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</si>
  <si>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</si>
  <si>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</si>
  <si>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</si>
  <si>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</si>
  <si>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</si>
  <si>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</si>
  <si>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</si>
  <si>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</si>
  <si>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</si>
  <si>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</si>
  <si>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</si>
  <si>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</si>
  <si>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</si>
  <si>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</si>
  <si>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</si>
  <si>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</si>
  <si>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</si>
  <si>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</si>
  <si>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</si>
  <si>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</si>
  <si>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</si>
  <si>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</si>
  <si>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</si>
  <si>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</si>
  <si>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</si>
  <si>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</si>
  <si>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</si>
  <si>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</si>
  <si>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</si>
  <si>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</si>
  <si>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</si>
  <si>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</si>
  <si>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</si>
  <si>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</si>
  <si>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</si>
  <si>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</si>
  <si>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</si>
  <si>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</si>
  <si>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</si>
  <si>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</si>
  <si>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</si>
  <si>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</si>
  <si>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</si>
  <si>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</si>
  <si>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0105</t>
  </si>
  <si>
    <t>Функционирование судебной системы</t>
  </si>
  <si>
    <t xml:space="preserve">Единый налог на вмененный доход для отдельных видов деятельности </t>
  </si>
  <si>
    <t>Прочие доходы от компенсации затрат государства</t>
  </si>
  <si>
    <t>1 13 02994 04 0000 130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</si>
  <si>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</si>
  <si>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</si>
  <si>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</si>
  <si>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</si>
  <si>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</si>
  <si>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</si>
  <si>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</si>
  <si>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0111</t>
  </si>
  <si>
    <t>Резервные фонды</t>
  </si>
  <si>
    <t>Государственная пошлина за выдачу разрешения на установку рекламной конструкции</t>
  </si>
  <si>
    <t>1 08 07150 01 0000 110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</si>
  <si>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</si>
  <si>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</si>
  <si>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</si>
  <si>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</si>
  <si>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</si>
  <si>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</si>
  <si>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</si>
  <si>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</si>
  <si>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</si>
  <si>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</si>
  <si>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Невыясненные поступления</t>
  </si>
  <si>
    <t>1 17 01040 04 0000 180</t>
  </si>
  <si>
    <t>1301</t>
  </si>
  <si>
    <t>0605</t>
  </si>
  <si>
    <t>Другие вопросы а оласти охраны окружающей среды</t>
  </si>
  <si>
    <t>Налог, взимаемый в связи с применением упрощенной системы налогообложения</t>
  </si>
  <si>
    <t>1 05 01000 02 0000 110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</si>
  <si>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</si>
  <si>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</si>
  <si>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0310</t>
  </si>
  <si>
    <t>2 18 04000 04 0000 150</t>
  </si>
  <si>
    <t>Доходы бюджетов бюджетной системы РФ от возврата бюджета бюджетной системы РФ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</si>
  <si>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св.100</t>
  </si>
  <si>
    <t>Безвозмездные поступления от негосударственных организаций в бюджеты городских округов</t>
  </si>
  <si>
    <t>Доходы от продажи квартир</t>
  </si>
  <si>
    <t>1 14 01000 00 0000 410</t>
  </si>
  <si>
    <t>Единый налог на вмененный доход для отдельных видов деятельности</t>
  </si>
  <si>
    <t>Прочие доходы от использования имущества и прав, находящихся в государственной и муниципальной собственности (соцнайм, коммерческий найм, НТО))</t>
  </si>
  <si>
    <t>Руководитель финансового управления администрации города Енисейска                                                     Ю.В.Смирнов</t>
  </si>
  <si>
    <t>0107</t>
  </si>
  <si>
    <t>Обеспечение проведения выборов и референдумов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</si>
  <si>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01.08.2022г.</t>
    </r>
  </si>
  <si>
    <t>Текущее исполнение городского бюджета на 01.08.2022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</si>
</sst>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24" fillId="0" borderId="0"/>
  </cellStyleXfs>
  <cellXfs count="92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0" fontId="16" fillId="0" borderId="2" xfId="1" applyNumberFormat="1" applyFont="1" applyFill="1" applyBorder="1" applyAlignment="1">
      <alignment horizontal="left" vertical="top" wrapText="1"/>
    </xf>
    <xf numFmtId="0" fontId="16" fillId="0" borderId="2" xfId="1" applyFont="1" applyBorder="1" applyAlignment="1">
      <alignment horizontal="justify" vertical="top"/>
    </xf>
    <xf numFmtId="0" fontId="16" fillId="0" borderId="0" xfId="0" applyFont="1" applyAlignment="1">
      <alignment wrapText="1"/>
    </xf>
    <xf numFmtId="0" fontId="16" fillId="0" borderId="2" xfId="2" applyNumberFormat="1" applyFont="1" applyFill="1" applyBorder="1" applyAlignment="1">
      <alignment horizontal="left" vertical="top" wrapText="1"/>
    </xf>
    <xf numFmtId="164" fontId="20" fillId="0" borderId="2" xfId="0" applyNumberFormat="1" applyFont="1" applyBorder="1" applyAlignment="1">
      <alignment horizontal="right"/>
    </xf>
    <xf numFmtId="164" fontId="23" fillId="0" borderId="2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5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3">
    <cellStyle name="Обычный" xfId="0" builtinId="0"/>
    <cellStyle name="Обычный_Лист1" xfId="1"/>
    <cellStyle name="Обычный_Лист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14</xdr:col>
      <xdr:colOff>561568</xdr:colOff>
      <xdr:row>36</xdr:row>
      <xdr:rowOff>43125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923925"/>
          <a:ext cx="8486368" cy="5224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view="pageBreakPreview" topLeftCell="B56" zoomScaleNormal="75" workbookViewId="0">
      <selection activeCell="K113" sqref="K113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5" t="s">
        <v>213</v>
      </c>
      <c r="C2" s="76"/>
      <c r="D2" s="76"/>
      <c r="E2" s="76"/>
      <c r="F2" s="76"/>
    </row>
    <row r="3" spans="1:6" ht="21.75" customHeight="1" thickBot="1" x14ac:dyDescent="0.25">
      <c r="B3" s="76"/>
      <c r="C3" s="76"/>
      <c r="D3" s="76"/>
      <c r="E3" s="76"/>
      <c r="F3" s="76"/>
    </row>
    <row r="4" spans="1:6" ht="12.75" customHeight="1" x14ac:dyDescent="0.2">
      <c r="A4" s="2"/>
      <c r="B4" s="77" t="s">
        <v>0</v>
      </c>
      <c r="C4" s="78"/>
      <c r="D4" s="83" t="s">
        <v>1</v>
      </c>
      <c r="E4" s="85" t="s">
        <v>2</v>
      </c>
      <c r="F4" s="81" t="s">
        <v>3</v>
      </c>
    </row>
    <row r="5" spans="1:6" ht="13.5" thickBot="1" x14ac:dyDescent="0.25">
      <c r="A5" s="2"/>
      <c r="B5" s="79"/>
      <c r="C5" s="80"/>
      <c r="D5" s="84"/>
      <c r="E5" s="86"/>
      <c r="F5" s="82"/>
    </row>
    <row r="6" spans="1:6" ht="19.5" customHeight="1" x14ac:dyDescent="0.2">
      <c r="B6" s="30"/>
      <c r="C6" s="35" t="s">
        <v>5</v>
      </c>
      <c r="D6" s="36">
        <f>SUM(D7+D51)</f>
        <v>1226974.8</v>
      </c>
      <c r="E6" s="36">
        <f>SUM(E7+E51)</f>
        <v>659513.00000000012</v>
      </c>
      <c r="F6" s="64">
        <f t="shared" ref="F6:F59" si="0">E6*100/D6</f>
        <v>53.751144685286128</v>
      </c>
    </row>
    <row r="7" spans="1:6" ht="14.25" customHeight="1" x14ac:dyDescent="0.2">
      <c r="B7" s="19" t="s">
        <v>4</v>
      </c>
      <c r="C7" s="43" t="s">
        <v>51</v>
      </c>
      <c r="D7" s="39">
        <f>SUM(D8+D20+D25+D28+D32+D37+D44+D48+D49+D41+D15+D31)</f>
        <v>227514.6</v>
      </c>
      <c r="E7" s="39">
        <f>SUM(E8+E20+E25+E28+E32+E37+E44+E48+E49+E41+E15+E31+E50)</f>
        <v>126177.4</v>
      </c>
      <c r="F7" s="64">
        <f t="shared" si="0"/>
        <v>55.459034277360658</v>
      </c>
    </row>
    <row r="8" spans="1:6" ht="15.75" customHeight="1" x14ac:dyDescent="0.2">
      <c r="B8" s="19" t="s">
        <v>40</v>
      </c>
      <c r="C8" s="21" t="s">
        <v>77</v>
      </c>
      <c r="D8" s="40">
        <f>SUM(D9+D10)</f>
        <v>161043.5</v>
      </c>
      <c r="E8" s="40">
        <f>SUM(E9+E10)</f>
        <v>75632.399999999994</v>
      </c>
      <c r="F8" s="64">
        <f t="shared" si="0"/>
        <v>46.963956943310343</v>
      </c>
    </row>
    <row r="9" spans="1:6" ht="14.25" customHeight="1" x14ac:dyDescent="0.2">
      <c r="B9" s="19" t="s">
        <v>6</v>
      </c>
      <c r="C9" s="22" t="s">
        <v>7</v>
      </c>
      <c r="D9" s="48">
        <v>1743.5</v>
      </c>
      <c r="E9" s="48">
        <v>2859.3</v>
      </c>
      <c r="F9" s="72" t="s">
        <v>204</v>
      </c>
    </row>
    <row r="10" spans="1:6" ht="17.25" customHeight="1" x14ac:dyDescent="0.2">
      <c r="B10" s="62" t="s">
        <v>8</v>
      </c>
      <c r="C10" s="21" t="s">
        <v>9</v>
      </c>
      <c r="D10" s="40">
        <f>SUM(D11:D14)</f>
        <v>159300</v>
      </c>
      <c r="E10" s="40">
        <f>SUM(E11:E14)</f>
        <v>72773.099999999991</v>
      </c>
      <c r="F10" s="64">
        <f t="shared" si="0"/>
        <v>45.683050847457622</v>
      </c>
    </row>
    <row r="11" spans="1:6" ht="68.25" customHeight="1" x14ac:dyDescent="0.2">
      <c r="B11" s="33" t="s">
        <v>160</v>
      </c>
      <c r="C11" s="22" t="s">
        <v>156</v>
      </c>
      <c r="D11" s="48">
        <v>157864</v>
      </c>
      <c r="E11" s="48">
        <v>71485</v>
      </c>
      <c r="F11" s="64">
        <f t="shared" si="0"/>
        <v>45.282648355546549</v>
      </c>
    </row>
    <row r="12" spans="1:6" ht="93" customHeight="1" x14ac:dyDescent="0.2">
      <c r="B12" s="33" t="s">
        <v>161</v>
      </c>
      <c r="C12" s="22" t="s">
        <v>157</v>
      </c>
      <c r="D12" s="48">
        <v>47</v>
      </c>
      <c r="E12" s="48">
        <v>114.7</v>
      </c>
      <c r="F12" s="72" t="s">
        <v>204</v>
      </c>
    </row>
    <row r="13" spans="1:6" ht="46.5" customHeight="1" x14ac:dyDescent="0.2">
      <c r="B13" s="33" t="s">
        <v>162</v>
      </c>
      <c r="C13" s="22" t="s">
        <v>158</v>
      </c>
      <c r="D13" s="48">
        <v>990</v>
      </c>
      <c r="E13" s="48">
        <v>898.5</v>
      </c>
      <c r="F13" s="64">
        <f t="shared" si="0"/>
        <v>90.757575757575751</v>
      </c>
    </row>
    <row r="14" spans="1:6" ht="84.75" customHeight="1" x14ac:dyDescent="0.2">
      <c r="B14" s="33" t="s">
        <v>163</v>
      </c>
      <c r="C14" s="22" t="s">
        <v>159</v>
      </c>
      <c r="D14" s="48">
        <v>399</v>
      </c>
      <c r="E14" s="48">
        <v>274.89999999999998</v>
      </c>
      <c r="F14" s="64">
        <f t="shared" si="0"/>
        <v>68.897243107769413</v>
      </c>
    </row>
    <row r="15" spans="1:6" ht="29.25" customHeight="1" x14ac:dyDescent="0.2">
      <c r="B15" s="19" t="s">
        <v>99</v>
      </c>
      <c r="C15" s="21" t="s">
        <v>89</v>
      </c>
      <c r="D15" s="40">
        <f>SUM(D16:D19)</f>
        <v>1565.7</v>
      </c>
      <c r="E15" s="40">
        <f>SUM(E16:E19)</f>
        <v>1006.4000000000001</v>
      </c>
      <c r="F15" s="64">
        <f t="shared" si="0"/>
        <v>64.277958740499471</v>
      </c>
    </row>
    <row r="16" spans="1:6" ht="54.75" customHeight="1" x14ac:dyDescent="0.2">
      <c r="B16" s="33" t="s">
        <v>94</v>
      </c>
      <c r="C16" s="22" t="s">
        <v>90</v>
      </c>
      <c r="D16" s="48">
        <v>707.9</v>
      </c>
      <c r="E16" s="48">
        <v>492</v>
      </c>
      <c r="F16" s="64">
        <f t="shared" si="0"/>
        <v>69.501341997457274</v>
      </c>
    </row>
    <row r="17" spans="2:6" ht="43.5" customHeight="1" x14ac:dyDescent="0.2">
      <c r="B17" s="33" t="s">
        <v>95</v>
      </c>
      <c r="C17" s="22" t="s">
        <v>91</v>
      </c>
      <c r="D17" s="48">
        <v>3.9</v>
      </c>
      <c r="E17" s="48">
        <v>2.9</v>
      </c>
      <c r="F17" s="64">
        <f t="shared" si="0"/>
        <v>74.358974358974365</v>
      </c>
    </row>
    <row r="18" spans="2:6" ht="69.75" customHeight="1" x14ac:dyDescent="0.2">
      <c r="B18" s="33" t="s">
        <v>96</v>
      </c>
      <c r="C18" s="22" t="s">
        <v>92</v>
      </c>
      <c r="D18" s="48">
        <v>942.7</v>
      </c>
      <c r="E18" s="48">
        <v>568.5</v>
      </c>
      <c r="F18" s="64">
        <f t="shared" si="0"/>
        <v>60.305505463031714</v>
      </c>
    </row>
    <row r="19" spans="2:6" ht="67.5" customHeight="1" x14ac:dyDescent="0.2">
      <c r="B19" s="33" t="s">
        <v>97</v>
      </c>
      <c r="C19" s="22" t="s">
        <v>93</v>
      </c>
      <c r="D19" s="48">
        <v>-88.8</v>
      </c>
      <c r="E19" s="48">
        <v>-57</v>
      </c>
      <c r="F19" s="64">
        <f t="shared" si="0"/>
        <v>64.189189189189193</v>
      </c>
    </row>
    <row r="20" spans="2:6" ht="16.5" customHeight="1" x14ac:dyDescent="0.2">
      <c r="B20" s="20" t="s">
        <v>98</v>
      </c>
      <c r="C20" s="23" t="s">
        <v>37</v>
      </c>
      <c r="D20" s="40">
        <f>SUM(D21+D24+D23+D22)</f>
        <v>27109</v>
      </c>
      <c r="E20" s="40">
        <f>SUM(E21+E24+E23+E22)</f>
        <v>30456.1</v>
      </c>
      <c r="F20" s="72" t="s">
        <v>204</v>
      </c>
    </row>
    <row r="21" spans="2:6" ht="0.75" hidden="1" customHeight="1" x14ac:dyDescent="0.2">
      <c r="B21" s="19" t="s">
        <v>47</v>
      </c>
      <c r="C21" s="22" t="s">
        <v>168</v>
      </c>
      <c r="D21" s="48">
        <v>0</v>
      </c>
      <c r="E21" s="48">
        <v>0</v>
      </c>
      <c r="F21" s="72" t="s">
        <v>204</v>
      </c>
    </row>
    <row r="22" spans="2:6" ht="26.25" customHeight="1" x14ac:dyDescent="0.2">
      <c r="B22" s="19" t="s">
        <v>47</v>
      </c>
      <c r="C22" s="22" t="s">
        <v>208</v>
      </c>
      <c r="D22" s="48">
        <v>9</v>
      </c>
      <c r="E22" s="48">
        <v>85.6</v>
      </c>
      <c r="F22" s="72" t="s">
        <v>204</v>
      </c>
    </row>
    <row r="23" spans="2:6" ht="26.25" customHeight="1" x14ac:dyDescent="0.2">
      <c r="B23" s="19" t="s">
        <v>198</v>
      </c>
      <c r="C23" s="22" t="s">
        <v>197</v>
      </c>
      <c r="D23" s="48">
        <v>23100</v>
      </c>
      <c r="E23" s="48">
        <v>27502.799999999999</v>
      </c>
      <c r="F23" s="72" t="s">
        <v>204</v>
      </c>
    </row>
    <row r="24" spans="2:6" ht="38.25" customHeight="1" x14ac:dyDescent="0.2">
      <c r="B24" s="19" t="s">
        <v>100</v>
      </c>
      <c r="C24" s="22" t="s">
        <v>101</v>
      </c>
      <c r="D24" s="48">
        <v>4000</v>
      </c>
      <c r="E24" s="48">
        <v>2867.7</v>
      </c>
      <c r="F24" s="64">
        <f t="shared" si="0"/>
        <v>71.692499999999995</v>
      </c>
    </row>
    <row r="25" spans="2:6" x14ac:dyDescent="0.2">
      <c r="B25" s="19" t="s">
        <v>10</v>
      </c>
      <c r="C25" s="23" t="s">
        <v>11</v>
      </c>
      <c r="D25" s="40">
        <f>SUM(D26+D27)</f>
        <v>9448</v>
      </c>
      <c r="E25" s="40">
        <f>SUM(E26+E27)</f>
        <v>2744.5</v>
      </c>
      <c r="F25" s="64">
        <f t="shared" si="0"/>
        <v>29.048475867908554</v>
      </c>
    </row>
    <row r="26" spans="2:6" x14ac:dyDescent="0.2">
      <c r="B26" s="19" t="s">
        <v>48</v>
      </c>
      <c r="C26" s="22" t="s">
        <v>12</v>
      </c>
      <c r="D26" s="48">
        <v>3216</v>
      </c>
      <c r="E26" s="48">
        <v>648</v>
      </c>
      <c r="F26" s="64">
        <f t="shared" si="0"/>
        <v>20.149253731343283</v>
      </c>
    </row>
    <row r="27" spans="2:6" ht="15.75" customHeight="1" x14ac:dyDescent="0.2">
      <c r="B27" s="19" t="s">
        <v>46</v>
      </c>
      <c r="C27" s="22" t="s">
        <v>36</v>
      </c>
      <c r="D27" s="48">
        <v>6232</v>
      </c>
      <c r="E27" s="48">
        <v>2096.5</v>
      </c>
      <c r="F27" s="64">
        <f t="shared" si="0"/>
        <v>33.640885750962774</v>
      </c>
    </row>
    <row r="28" spans="2:6" ht="16.5" customHeight="1" x14ac:dyDescent="0.2">
      <c r="B28" s="19" t="s">
        <v>13</v>
      </c>
      <c r="C28" s="23" t="s">
        <v>14</v>
      </c>
      <c r="D28" s="40">
        <f>SUM(D29:D30)</f>
        <v>6980</v>
      </c>
      <c r="E28" s="40">
        <f>SUM(E29:E30)</f>
        <v>4136</v>
      </c>
      <c r="F28" s="64">
        <f t="shared" si="0"/>
        <v>59.255014326647562</v>
      </c>
    </row>
    <row r="29" spans="2:6" ht="26.25" customHeight="1" x14ac:dyDescent="0.2">
      <c r="B29" s="24" t="s">
        <v>64</v>
      </c>
      <c r="C29" s="25" t="s">
        <v>63</v>
      </c>
      <c r="D29" s="48">
        <v>6980</v>
      </c>
      <c r="E29" s="48">
        <v>4136</v>
      </c>
      <c r="F29" s="64">
        <f t="shared" si="0"/>
        <v>59.255014326647562</v>
      </c>
    </row>
    <row r="30" spans="2:6" ht="0.75" hidden="1" customHeight="1" x14ac:dyDescent="0.2">
      <c r="B30" s="24" t="s">
        <v>181</v>
      </c>
      <c r="C30" s="25" t="s">
        <v>180</v>
      </c>
      <c r="D30" s="48">
        <v>0</v>
      </c>
      <c r="E30" s="48">
        <v>0</v>
      </c>
      <c r="F30" s="64" t="e">
        <f t="shared" si="0"/>
        <v>#DIV/0!</v>
      </c>
    </row>
    <row r="31" spans="2:6" ht="27.75" hidden="1" customHeight="1" x14ac:dyDescent="0.2">
      <c r="B31" s="24" t="s">
        <v>183</v>
      </c>
      <c r="C31" s="21" t="s">
        <v>182</v>
      </c>
      <c r="D31" s="48">
        <v>0</v>
      </c>
      <c r="E31" s="48">
        <v>0</v>
      </c>
      <c r="F31" s="64" t="e">
        <f t="shared" si="0"/>
        <v>#DIV/0!</v>
      </c>
    </row>
    <row r="32" spans="2:6" ht="42.75" customHeight="1" x14ac:dyDescent="0.2">
      <c r="B32" s="19" t="s">
        <v>15</v>
      </c>
      <c r="C32" s="23" t="s">
        <v>16</v>
      </c>
      <c r="D32" s="40">
        <f>SUM(D33+D36+D34+D35)</f>
        <v>11395.6</v>
      </c>
      <c r="E32" s="40">
        <f>SUM(E33+E36+E34)</f>
        <v>8334.1</v>
      </c>
      <c r="F32" s="64">
        <f t="shared" si="0"/>
        <v>73.134367650672189</v>
      </c>
    </row>
    <row r="33" spans="1:6" ht="30" customHeight="1" x14ac:dyDescent="0.2">
      <c r="B33" s="19" t="s">
        <v>59</v>
      </c>
      <c r="C33" s="26" t="s">
        <v>103</v>
      </c>
      <c r="D33" s="48">
        <v>6428.1</v>
      </c>
      <c r="E33" s="48">
        <v>5132</v>
      </c>
      <c r="F33" s="64">
        <f t="shared" si="0"/>
        <v>79.836965821938051</v>
      </c>
    </row>
    <row r="34" spans="1:6" ht="28.5" customHeight="1" x14ac:dyDescent="0.2">
      <c r="B34" s="19" t="s">
        <v>59</v>
      </c>
      <c r="C34" s="26" t="s">
        <v>102</v>
      </c>
      <c r="D34" s="48">
        <v>2115.1</v>
      </c>
      <c r="E34" s="48">
        <v>1084.9000000000001</v>
      </c>
      <c r="F34" s="64">
        <f t="shared" si="0"/>
        <v>51.293083069358431</v>
      </c>
    </row>
    <row r="35" spans="1:6" ht="42" hidden="1" customHeight="1" x14ac:dyDescent="0.2">
      <c r="B35" s="19" t="s">
        <v>200</v>
      </c>
      <c r="C35" s="70" t="s">
        <v>199</v>
      </c>
      <c r="D35" s="48">
        <v>0</v>
      </c>
      <c r="E35" s="48">
        <v>0</v>
      </c>
      <c r="F35" s="64" t="e">
        <f t="shared" si="0"/>
        <v>#DIV/0!</v>
      </c>
    </row>
    <row r="36" spans="1:6" ht="42" customHeight="1" x14ac:dyDescent="0.2">
      <c r="B36" s="19" t="s">
        <v>60</v>
      </c>
      <c r="C36" s="26" t="s">
        <v>209</v>
      </c>
      <c r="D36" s="48">
        <v>2852.4</v>
      </c>
      <c r="E36" s="48">
        <v>2117.1999999999998</v>
      </c>
      <c r="F36" s="64">
        <f t="shared" si="0"/>
        <v>74.225213854999282</v>
      </c>
    </row>
    <row r="37" spans="1:6" ht="25.5" x14ac:dyDescent="0.2">
      <c r="A37" s="3"/>
      <c r="B37" s="27" t="s">
        <v>41</v>
      </c>
      <c r="C37" s="23" t="s">
        <v>62</v>
      </c>
      <c r="D37" s="40">
        <f>SUM(D38:D40)</f>
        <v>555.4</v>
      </c>
      <c r="E37" s="40">
        <f>SUM(E38:E40)</f>
        <v>141.80000000000001</v>
      </c>
      <c r="F37" s="64">
        <f t="shared" si="0"/>
        <v>25.531148721642065</v>
      </c>
    </row>
    <row r="38" spans="1:6" ht="25.5" x14ac:dyDescent="0.2">
      <c r="A38" s="3"/>
      <c r="B38" s="27" t="s">
        <v>78</v>
      </c>
      <c r="C38" s="25" t="s">
        <v>79</v>
      </c>
      <c r="D38" s="48">
        <v>295.39999999999998</v>
      </c>
      <c r="E38" s="48">
        <v>105</v>
      </c>
      <c r="F38" s="64">
        <f t="shared" si="0"/>
        <v>35.54502369668247</v>
      </c>
    </row>
    <row r="39" spans="1:6" ht="21" customHeight="1" x14ac:dyDescent="0.2">
      <c r="A39" s="3"/>
      <c r="B39" s="27" t="s">
        <v>80</v>
      </c>
      <c r="C39" s="25" t="s">
        <v>81</v>
      </c>
      <c r="D39" s="48">
        <v>213.7</v>
      </c>
      <c r="E39" s="48">
        <v>0</v>
      </c>
      <c r="F39" s="64">
        <f t="shared" si="0"/>
        <v>0</v>
      </c>
    </row>
    <row r="40" spans="1:6" ht="19.5" customHeight="1" x14ac:dyDescent="0.2">
      <c r="B40" s="19" t="s">
        <v>82</v>
      </c>
      <c r="C40" s="25" t="s">
        <v>83</v>
      </c>
      <c r="D40" s="44">
        <v>46.3</v>
      </c>
      <c r="E40" s="48">
        <v>36.799999999999997</v>
      </c>
      <c r="F40" s="64">
        <f t="shared" si="0"/>
        <v>79.481641468682497</v>
      </c>
    </row>
    <row r="41" spans="1:6" ht="29.25" customHeight="1" x14ac:dyDescent="0.2">
      <c r="B41" s="19" t="s">
        <v>61</v>
      </c>
      <c r="C41" s="21" t="s">
        <v>86</v>
      </c>
      <c r="D41" s="40">
        <f>SUM(D42:D43)</f>
        <v>431.8</v>
      </c>
      <c r="E41" s="40">
        <f>SUM(E42:E43)</f>
        <v>59.4</v>
      </c>
      <c r="F41" s="64">
        <f t="shared" si="0"/>
        <v>13.756368689207966</v>
      </c>
    </row>
    <row r="42" spans="1:6" ht="28.5" hidden="1" customHeight="1" x14ac:dyDescent="0.2">
      <c r="B42" s="19" t="s">
        <v>84</v>
      </c>
      <c r="C42" s="22" t="s">
        <v>85</v>
      </c>
      <c r="D42" s="44">
        <v>0</v>
      </c>
      <c r="E42" s="48">
        <v>0</v>
      </c>
      <c r="F42" s="64" t="e">
        <f t="shared" si="0"/>
        <v>#DIV/0!</v>
      </c>
    </row>
    <row r="43" spans="1:6" ht="20.25" customHeight="1" x14ac:dyDescent="0.2">
      <c r="B43" s="19" t="s">
        <v>170</v>
      </c>
      <c r="C43" s="22" t="s">
        <v>169</v>
      </c>
      <c r="D43" s="44">
        <v>431.8</v>
      </c>
      <c r="E43" s="48">
        <v>59.4</v>
      </c>
      <c r="F43" s="64">
        <f t="shared" si="0"/>
        <v>13.756368689207966</v>
      </c>
    </row>
    <row r="44" spans="1:6" ht="28.5" customHeight="1" x14ac:dyDescent="0.2">
      <c r="B44" s="19" t="s">
        <v>49</v>
      </c>
      <c r="C44" s="21" t="s">
        <v>76</v>
      </c>
      <c r="D44" s="39">
        <f>SUM(D45:D47)</f>
        <v>6398.2999999999993</v>
      </c>
      <c r="E44" s="39">
        <f>SUM(E45:E47)</f>
        <v>1191.2</v>
      </c>
      <c r="F44" s="64">
        <f t="shared" si="0"/>
        <v>18.617445258896897</v>
      </c>
    </row>
    <row r="45" spans="1:6" ht="18.75" customHeight="1" x14ac:dyDescent="0.2">
      <c r="B45" s="24" t="s">
        <v>207</v>
      </c>
      <c r="C45" s="25" t="s">
        <v>206</v>
      </c>
      <c r="D45" s="44">
        <v>205.6</v>
      </c>
      <c r="E45" s="44">
        <v>205.6</v>
      </c>
      <c r="F45" s="64">
        <f t="shared" si="0"/>
        <v>100</v>
      </c>
    </row>
    <row r="46" spans="1:6" ht="15.75" customHeight="1" x14ac:dyDescent="0.2">
      <c r="B46" s="19" t="s">
        <v>67</v>
      </c>
      <c r="C46" s="25" t="s">
        <v>65</v>
      </c>
      <c r="D46" s="44">
        <v>3816.1</v>
      </c>
      <c r="E46" s="48">
        <v>539</v>
      </c>
      <c r="F46" s="64">
        <f t="shared" si="0"/>
        <v>14.12436781006787</v>
      </c>
    </row>
    <row r="47" spans="1:6" ht="17.25" customHeight="1" x14ac:dyDescent="0.2">
      <c r="B47" s="19" t="s">
        <v>68</v>
      </c>
      <c r="C47" s="25" t="s">
        <v>66</v>
      </c>
      <c r="D47" s="44">
        <v>2376.6</v>
      </c>
      <c r="E47" s="48">
        <v>446.6</v>
      </c>
      <c r="F47" s="64">
        <f t="shared" si="0"/>
        <v>18.791550955146008</v>
      </c>
    </row>
    <row r="48" spans="1:6" ht="15" customHeight="1" x14ac:dyDescent="0.2">
      <c r="B48" s="19" t="s">
        <v>44</v>
      </c>
      <c r="C48" s="23" t="s">
        <v>45</v>
      </c>
      <c r="D48" s="39">
        <v>8.6999999999999993</v>
      </c>
      <c r="E48" s="40">
        <v>3.3</v>
      </c>
      <c r="F48" s="64">
        <f t="shared" si="0"/>
        <v>37.931034482758626</v>
      </c>
    </row>
    <row r="49" spans="1:7" ht="15" customHeight="1" x14ac:dyDescent="0.2">
      <c r="A49" s="3"/>
      <c r="B49" s="19" t="s">
        <v>42</v>
      </c>
      <c r="C49" s="23" t="s">
        <v>43</v>
      </c>
      <c r="D49" s="39">
        <v>2578.6</v>
      </c>
      <c r="E49" s="40">
        <v>2472.1999999999998</v>
      </c>
      <c r="F49" s="64">
        <f t="shared" si="0"/>
        <v>95.873729930970285</v>
      </c>
    </row>
    <row r="50" spans="1:7" ht="16.5" customHeight="1" x14ac:dyDescent="0.2">
      <c r="A50" s="3"/>
      <c r="B50" s="19" t="s">
        <v>193</v>
      </c>
      <c r="C50" s="23" t="s">
        <v>192</v>
      </c>
      <c r="D50" s="39">
        <v>0</v>
      </c>
      <c r="E50" s="40">
        <v>0</v>
      </c>
      <c r="F50" s="64"/>
    </row>
    <row r="51" spans="1:7" ht="18.75" customHeight="1" x14ac:dyDescent="0.25">
      <c r="B51" s="19"/>
      <c r="C51" s="28" t="s">
        <v>38</v>
      </c>
      <c r="D51" s="39">
        <f>SUM(D52+D61+D62+D60)</f>
        <v>999460.2</v>
      </c>
      <c r="E51" s="39">
        <f>SUM(E52+E61+E62+E60)</f>
        <v>533335.60000000009</v>
      </c>
      <c r="F51" s="64">
        <f t="shared" si="0"/>
        <v>53.36236500462951</v>
      </c>
    </row>
    <row r="52" spans="1:7" ht="33" customHeight="1" x14ac:dyDescent="0.2">
      <c r="B52" s="19" t="s">
        <v>17</v>
      </c>
      <c r="C52" s="29" t="s">
        <v>58</v>
      </c>
      <c r="D52" s="39">
        <f>SUM(D53+D57+D58+D59)</f>
        <v>1000887.0999999999</v>
      </c>
      <c r="E52" s="39">
        <f>SUM(E53+E57+E58+E59)</f>
        <v>534787.80000000005</v>
      </c>
      <c r="F52" s="64">
        <f t="shared" si="0"/>
        <v>53.43138102189549</v>
      </c>
    </row>
    <row r="53" spans="1:7" ht="27.75" customHeight="1" x14ac:dyDescent="0.2">
      <c r="B53" s="19" t="s">
        <v>171</v>
      </c>
      <c r="C53" s="22" t="s">
        <v>18</v>
      </c>
      <c r="D53" s="44">
        <f>D54+D55+D56</f>
        <v>311151.40000000002</v>
      </c>
      <c r="E53" s="44">
        <f>E54+E55+E56</f>
        <v>262491.10000000003</v>
      </c>
      <c r="F53" s="64">
        <f t="shared" si="0"/>
        <v>84.361214508435452</v>
      </c>
      <c r="G53" s="3"/>
    </row>
    <row r="54" spans="1:7" ht="16.5" customHeight="1" x14ac:dyDescent="0.2">
      <c r="B54" s="19" t="s">
        <v>184</v>
      </c>
      <c r="C54" s="22" t="s">
        <v>50</v>
      </c>
      <c r="D54" s="44">
        <v>192194.9</v>
      </c>
      <c r="E54" s="48">
        <v>184271.2</v>
      </c>
      <c r="F54" s="64">
        <f t="shared" si="0"/>
        <v>95.877257929320706</v>
      </c>
      <c r="G54" s="3"/>
    </row>
    <row r="55" spans="1:7" ht="27.75" customHeight="1" x14ac:dyDescent="0.2">
      <c r="B55" s="19" t="s">
        <v>185</v>
      </c>
      <c r="C55" s="22" t="s">
        <v>56</v>
      </c>
      <c r="D55" s="44">
        <v>41860.1</v>
      </c>
      <c r="E55" s="48">
        <v>12923.2</v>
      </c>
      <c r="F55" s="64">
        <f t="shared" si="0"/>
        <v>30.872358164457324</v>
      </c>
      <c r="G55" s="3"/>
    </row>
    <row r="56" spans="1:7" ht="27.75" customHeight="1" x14ac:dyDescent="0.2">
      <c r="B56" s="19" t="s">
        <v>186</v>
      </c>
      <c r="C56" s="68" t="s">
        <v>187</v>
      </c>
      <c r="D56" s="44">
        <v>77096.399999999994</v>
      </c>
      <c r="E56" s="48">
        <v>65296.7</v>
      </c>
      <c r="F56" s="64">
        <f t="shared" si="0"/>
        <v>84.694875506508737</v>
      </c>
      <c r="G56" s="3"/>
    </row>
    <row r="57" spans="1:7" ht="24.75" customHeight="1" x14ac:dyDescent="0.2">
      <c r="B57" s="19" t="s">
        <v>172</v>
      </c>
      <c r="C57" s="26" t="s">
        <v>52</v>
      </c>
      <c r="D57" s="47">
        <v>280433.3</v>
      </c>
      <c r="E57" s="48">
        <v>37995.4</v>
      </c>
      <c r="F57" s="64">
        <f t="shared" si="0"/>
        <v>13.548818917011639</v>
      </c>
      <c r="G57" s="3"/>
    </row>
    <row r="58" spans="1:7" ht="24.75" customHeight="1" x14ac:dyDescent="0.2">
      <c r="B58" s="19" t="s">
        <v>173</v>
      </c>
      <c r="C58" s="26" t="s">
        <v>53</v>
      </c>
      <c r="D58" s="47">
        <v>368191.7</v>
      </c>
      <c r="E58" s="48">
        <v>210897.7</v>
      </c>
      <c r="F58" s="64">
        <f t="shared" si="0"/>
        <v>57.279319441475728</v>
      </c>
      <c r="G58" s="3"/>
    </row>
    <row r="59" spans="1:7" ht="16.5" customHeight="1" x14ac:dyDescent="0.2">
      <c r="B59" s="19" t="s">
        <v>177</v>
      </c>
      <c r="C59" s="69" t="s">
        <v>176</v>
      </c>
      <c r="D59" s="47">
        <v>41110.699999999997</v>
      </c>
      <c r="E59" s="48">
        <v>23403.599999999999</v>
      </c>
      <c r="F59" s="64">
        <f t="shared" si="0"/>
        <v>56.928244958125262</v>
      </c>
      <c r="G59" s="3"/>
    </row>
    <row r="60" spans="1:7" ht="30" customHeight="1" x14ac:dyDescent="0.2">
      <c r="B60" s="19" t="s">
        <v>188</v>
      </c>
      <c r="C60" s="26" t="s">
        <v>205</v>
      </c>
      <c r="D60" s="47">
        <v>0</v>
      </c>
      <c r="E60" s="48">
        <v>14</v>
      </c>
      <c r="F60" s="64"/>
      <c r="G60" s="3"/>
    </row>
    <row r="61" spans="1:7" ht="68.25" customHeight="1" x14ac:dyDescent="0.2">
      <c r="B61" s="19" t="s">
        <v>202</v>
      </c>
      <c r="C61" s="71" t="s">
        <v>203</v>
      </c>
      <c r="D61" s="47">
        <v>3574.8</v>
      </c>
      <c r="E61" s="48">
        <v>3574.8</v>
      </c>
      <c r="F61" s="72"/>
      <c r="G61" s="3"/>
    </row>
    <row r="62" spans="1:7" ht="18" customHeight="1" thickBot="1" x14ac:dyDescent="0.25">
      <c r="B62" s="19" t="s">
        <v>189</v>
      </c>
      <c r="C62" s="26" t="s">
        <v>75</v>
      </c>
      <c r="D62" s="48">
        <v>-5001.7</v>
      </c>
      <c r="E62" s="48">
        <v>-5041</v>
      </c>
      <c r="F62" s="64"/>
      <c r="G62" s="3"/>
    </row>
    <row r="63" spans="1:7" ht="18" customHeight="1" thickBot="1" x14ac:dyDescent="0.25">
      <c r="B63" s="18"/>
      <c r="C63" s="31" t="s">
        <v>39</v>
      </c>
      <c r="D63" s="60">
        <f>SUM(D6)</f>
        <v>1226974.8</v>
      </c>
      <c r="E63" s="60">
        <f>SUM(E6)</f>
        <v>659513.00000000012</v>
      </c>
      <c r="F63" s="66">
        <f t="shared" ref="F63:F77" si="1">E63*100/D63</f>
        <v>53.751144685286128</v>
      </c>
    </row>
    <row r="64" spans="1:7" ht="17.25" customHeight="1" x14ac:dyDescent="0.2">
      <c r="B64" s="34"/>
      <c r="C64" s="35" t="s">
        <v>19</v>
      </c>
      <c r="D64" s="36">
        <f>SUM(D65+D74+D77+D81+D90+D96+D99+D103+D108+D112+D114+D87+D101)</f>
        <v>1256700.7000000002</v>
      </c>
      <c r="E64" s="36">
        <f>SUM(E65+E74+E77+E81+E90+E96+E99+E103+E108+E112+E114+E87+E101)</f>
        <v>603591.6</v>
      </c>
      <c r="F64" s="66">
        <f t="shared" si="1"/>
        <v>48.029861048060205</v>
      </c>
    </row>
    <row r="65" spans="2:6" ht="16.5" customHeight="1" x14ac:dyDescent="0.2">
      <c r="B65" s="37" t="s">
        <v>20</v>
      </c>
      <c r="C65" s="38" t="s">
        <v>164</v>
      </c>
      <c r="D65" s="39">
        <f>SUM(D66:D73)</f>
        <v>133926.59999999998</v>
      </c>
      <c r="E65" s="40">
        <f>SUM(E66:E73)</f>
        <v>75564.200000000012</v>
      </c>
      <c r="F65" s="64">
        <f t="shared" si="1"/>
        <v>56.422099866643386</v>
      </c>
    </row>
    <row r="66" spans="2:6" ht="30.75" customHeight="1" x14ac:dyDescent="0.2">
      <c r="B66" s="41" t="s">
        <v>116</v>
      </c>
      <c r="C66" s="42" t="s">
        <v>141</v>
      </c>
      <c r="D66" s="44">
        <v>2399.8000000000002</v>
      </c>
      <c r="E66" s="48">
        <v>1444.4</v>
      </c>
      <c r="F66" s="64">
        <f t="shared" si="1"/>
        <v>60.188349029085749</v>
      </c>
    </row>
    <row r="67" spans="2:6" ht="45" customHeight="1" x14ac:dyDescent="0.2">
      <c r="B67" s="41" t="s">
        <v>117</v>
      </c>
      <c r="C67" s="42" t="s">
        <v>142</v>
      </c>
      <c r="D67" s="44">
        <v>6492</v>
      </c>
      <c r="E67" s="48">
        <v>3455.2</v>
      </c>
      <c r="F67" s="64">
        <f t="shared" si="1"/>
        <v>53.22242760320394</v>
      </c>
    </row>
    <row r="68" spans="2:6" ht="45.75" customHeight="1" x14ac:dyDescent="0.2">
      <c r="B68" s="41" t="s">
        <v>118</v>
      </c>
      <c r="C68" s="42" t="s">
        <v>143</v>
      </c>
      <c r="D68" s="44">
        <v>47669.1</v>
      </c>
      <c r="E68" s="48">
        <v>26246.7</v>
      </c>
      <c r="F68" s="64">
        <f t="shared" si="1"/>
        <v>55.060196227745017</v>
      </c>
    </row>
    <row r="69" spans="2:6" ht="17.25" customHeight="1" x14ac:dyDescent="0.2">
      <c r="B69" s="41" t="s">
        <v>166</v>
      </c>
      <c r="C69" s="42" t="s">
        <v>167</v>
      </c>
      <c r="D69" s="44">
        <v>149.19999999999999</v>
      </c>
      <c r="E69" s="48">
        <v>108.3</v>
      </c>
      <c r="F69" s="64">
        <f t="shared" si="1"/>
        <v>72.58713136729223</v>
      </c>
    </row>
    <row r="70" spans="2:6" ht="41.25" customHeight="1" x14ac:dyDescent="0.2">
      <c r="B70" s="41" t="s">
        <v>119</v>
      </c>
      <c r="C70" s="42" t="s">
        <v>144</v>
      </c>
      <c r="D70" s="44">
        <v>14075</v>
      </c>
      <c r="E70" s="48">
        <v>7789</v>
      </c>
      <c r="F70" s="64">
        <f t="shared" si="1"/>
        <v>55.339253996447603</v>
      </c>
    </row>
    <row r="71" spans="2:6" ht="19.5" customHeight="1" x14ac:dyDescent="0.2">
      <c r="B71" s="41" t="s">
        <v>211</v>
      </c>
      <c r="C71" s="42" t="s">
        <v>212</v>
      </c>
      <c r="D71" s="44">
        <v>287.8</v>
      </c>
      <c r="E71" s="48">
        <v>0</v>
      </c>
      <c r="F71" s="64">
        <f t="shared" si="1"/>
        <v>0</v>
      </c>
    </row>
    <row r="72" spans="2:6" ht="16.5" customHeight="1" x14ac:dyDescent="0.2">
      <c r="B72" s="41" t="s">
        <v>178</v>
      </c>
      <c r="C72" s="42" t="s">
        <v>179</v>
      </c>
      <c r="D72" s="44">
        <v>500</v>
      </c>
      <c r="E72" s="48">
        <v>0</v>
      </c>
      <c r="F72" s="64"/>
    </row>
    <row r="73" spans="2:6" ht="16.5" customHeight="1" x14ac:dyDescent="0.2">
      <c r="B73" s="41" t="s">
        <v>120</v>
      </c>
      <c r="C73" s="42" t="s">
        <v>121</v>
      </c>
      <c r="D73" s="44">
        <v>62353.7</v>
      </c>
      <c r="E73" s="48">
        <v>36520.6</v>
      </c>
      <c r="F73" s="64">
        <f t="shared" si="1"/>
        <v>58.570060798316703</v>
      </c>
    </row>
    <row r="74" spans="2:6" ht="32.25" customHeight="1" x14ac:dyDescent="0.2">
      <c r="B74" s="37" t="s">
        <v>21</v>
      </c>
      <c r="C74" s="43" t="s">
        <v>165</v>
      </c>
      <c r="D74" s="39">
        <f>SUM(D75:D76)</f>
        <v>1350</v>
      </c>
      <c r="E74" s="39">
        <f>SUM(E75:E76)</f>
        <v>21.3</v>
      </c>
      <c r="F74" s="64">
        <v>0</v>
      </c>
    </row>
    <row r="75" spans="2:6" ht="32.25" customHeight="1" x14ac:dyDescent="0.2">
      <c r="B75" s="54" t="s">
        <v>201</v>
      </c>
      <c r="C75" s="55" t="s">
        <v>135</v>
      </c>
      <c r="D75" s="44">
        <v>320</v>
      </c>
      <c r="E75" s="44">
        <v>21.3</v>
      </c>
      <c r="F75" s="64">
        <f t="shared" si="1"/>
        <v>6.65625</v>
      </c>
    </row>
    <row r="76" spans="2:6" ht="33.75" customHeight="1" x14ac:dyDescent="0.2">
      <c r="B76" s="54" t="s">
        <v>138</v>
      </c>
      <c r="C76" s="61" t="s">
        <v>139</v>
      </c>
      <c r="D76" s="44">
        <v>1030</v>
      </c>
      <c r="E76" s="48">
        <v>0</v>
      </c>
      <c r="F76" s="64">
        <f>E76*100/D76</f>
        <v>0</v>
      </c>
    </row>
    <row r="77" spans="2:6" ht="15" customHeight="1" x14ac:dyDescent="0.2">
      <c r="B77" s="37" t="s">
        <v>22</v>
      </c>
      <c r="C77" s="43" t="s">
        <v>136</v>
      </c>
      <c r="D77" s="39">
        <f>SUM(D78:D80)</f>
        <v>173138.5</v>
      </c>
      <c r="E77" s="39">
        <f>SUM(E78:E80)</f>
        <v>24906.9</v>
      </c>
      <c r="F77" s="64">
        <f t="shared" si="1"/>
        <v>14.385535279559427</v>
      </c>
    </row>
    <row r="78" spans="2:6" ht="16.5" customHeight="1" x14ac:dyDescent="0.2">
      <c r="B78" s="54" t="s">
        <v>23</v>
      </c>
      <c r="C78" s="55" t="s">
        <v>24</v>
      </c>
      <c r="D78" s="44">
        <v>23366</v>
      </c>
      <c r="E78" s="48">
        <v>9000</v>
      </c>
      <c r="F78" s="64">
        <f>E78*100/D78</f>
        <v>38.517504065736539</v>
      </c>
    </row>
    <row r="79" spans="2:6" ht="16.5" customHeight="1" x14ac:dyDescent="0.2">
      <c r="B79" s="54" t="s">
        <v>87</v>
      </c>
      <c r="C79" s="55" t="s">
        <v>145</v>
      </c>
      <c r="D79" s="44">
        <v>137386.1</v>
      </c>
      <c r="E79" s="48">
        <v>14840.2</v>
      </c>
      <c r="F79" s="64">
        <f>E79*100/D79</f>
        <v>10.801820562633337</v>
      </c>
    </row>
    <row r="80" spans="2:6" ht="17.25" customHeight="1" x14ac:dyDescent="0.2">
      <c r="B80" s="54" t="s">
        <v>57</v>
      </c>
      <c r="C80" s="55" t="s">
        <v>146</v>
      </c>
      <c r="D80" s="44">
        <v>12386.4</v>
      </c>
      <c r="E80" s="48">
        <v>1066.7</v>
      </c>
      <c r="F80" s="64">
        <f>E80*100/D80</f>
        <v>8.6118646257185301</v>
      </c>
    </row>
    <row r="81" spans="2:6" ht="16.5" customHeight="1" x14ac:dyDescent="0.2">
      <c r="B81" s="37" t="s">
        <v>25</v>
      </c>
      <c r="C81" s="43" t="s">
        <v>26</v>
      </c>
      <c r="D81" s="45">
        <f>SUM(D82:D86)</f>
        <v>231381.8</v>
      </c>
      <c r="E81" s="45">
        <f>SUM(E82:E86)</f>
        <v>100830.1</v>
      </c>
      <c r="F81" s="64">
        <f>E81*100/D81</f>
        <v>43.577368660802193</v>
      </c>
    </row>
    <row r="82" spans="2:6" ht="18" customHeight="1" x14ac:dyDescent="0.2">
      <c r="B82" s="54" t="s">
        <v>27</v>
      </c>
      <c r="C82" s="55" t="s">
        <v>28</v>
      </c>
      <c r="D82" s="44">
        <v>18173.599999999999</v>
      </c>
      <c r="E82" s="48">
        <v>16340.5</v>
      </c>
      <c r="F82" s="64">
        <f t="shared" ref="F82:F98" si="2">E82*100/D82</f>
        <v>89.913390852665415</v>
      </c>
    </row>
    <row r="83" spans="2:6" ht="15" customHeight="1" x14ac:dyDescent="0.2">
      <c r="B83" s="54" t="s">
        <v>29</v>
      </c>
      <c r="C83" s="55" t="s">
        <v>30</v>
      </c>
      <c r="D83" s="47">
        <v>92551</v>
      </c>
      <c r="E83" s="48">
        <v>48095.8</v>
      </c>
      <c r="F83" s="64">
        <f t="shared" si="2"/>
        <v>51.966807489924477</v>
      </c>
    </row>
    <row r="84" spans="2:6" ht="15" customHeight="1" x14ac:dyDescent="0.2">
      <c r="B84" s="54" t="s">
        <v>54</v>
      </c>
      <c r="C84" s="55" t="s">
        <v>55</v>
      </c>
      <c r="D84" s="47">
        <v>92209.4</v>
      </c>
      <c r="E84" s="48">
        <v>36393.800000000003</v>
      </c>
      <c r="F84" s="64">
        <f t="shared" si="2"/>
        <v>39.468644194626584</v>
      </c>
    </row>
    <row r="85" spans="2:6" ht="27.75" hidden="1" customHeight="1" x14ac:dyDescent="0.2">
      <c r="B85" s="54" t="s">
        <v>88</v>
      </c>
      <c r="C85" s="55" t="s">
        <v>147</v>
      </c>
      <c r="D85" s="47">
        <v>0</v>
      </c>
      <c r="E85" s="48">
        <v>0</v>
      </c>
      <c r="F85" s="64">
        <v>0</v>
      </c>
    </row>
    <row r="86" spans="2:6" ht="27.75" customHeight="1" x14ac:dyDescent="0.2">
      <c r="B86" s="54" t="s">
        <v>88</v>
      </c>
      <c r="C86" s="55" t="s">
        <v>147</v>
      </c>
      <c r="D86" s="47">
        <v>28447.8</v>
      </c>
      <c r="E86" s="48">
        <v>0</v>
      </c>
      <c r="F86" s="64">
        <f t="shared" si="2"/>
        <v>0</v>
      </c>
    </row>
    <row r="87" spans="2:6" ht="27.75" customHeight="1" x14ac:dyDescent="0.2">
      <c r="B87" s="37" t="s">
        <v>154</v>
      </c>
      <c r="C87" s="43" t="s">
        <v>155</v>
      </c>
      <c r="D87" s="46">
        <f>SUM(D88+D89)</f>
        <v>2134.8000000000002</v>
      </c>
      <c r="E87" s="46">
        <f>SUM(E88+E89)</f>
        <v>223.6</v>
      </c>
      <c r="F87" s="64">
        <f t="shared" si="2"/>
        <v>10.474049091249764</v>
      </c>
    </row>
    <row r="88" spans="2:6" ht="30" customHeight="1" x14ac:dyDescent="0.2">
      <c r="B88" s="54" t="s">
        <v>190</v>
      </c>
      <c r="C88" s="55" t="s">
        <v>191</v>
      </c>
      <c r="D88" s="47">
        <v>292</v>
      </c>
      <c r="E88" s="48">
        <v>223.6</v>
      </c>
      <c r="F88" s="64">
        <f t="shared" si="2"/>
        <v>76.575342465753423</v>
      </c>
    </row>
    <row r="89" spans="2:6" ht="20.25" customHeight="1" x14ac:dyDescent="0.2">
      <c r="B89" s="54" t="s">
        <v>195</v>
      </c>
      <c r="C89" s="55" t="s">
        <v>196</v>
      </c>
      <c r="D89" s="47">
        <v>1842.8</v>
      </c>
      <c r="E89" s="48">
        <v>0</v>
      </c>
      <c r="F89" s="64">
        <v>0</v>
      </c>
    </row>
    <row r="90" spans="2:6" ht="18.75" customHeight="1" x14ac:dyDescent="0.2">
      <c r="B90" s="37" t="s">
        <v>31</v>
      </c>
      <c r="C90" s="43" t="s">
        <v>32</v>
      </c>
      <c r="D90" s="46">
        <f>SUM(D91:D95)</f>
        <v>510523.8</v>
      </c>
      <c r="E90" s="46">
        <f>SUM(E91:E95)</f>
        <v>308706.09999999998</v>
      </c>
      <c r="F90" s="64">
        <f t="shared" si="2"/>
        <v>60.468503133448422</v>
      </c>
    </row>
    <row r="91" spans="2:6" ht="18.75" customHeight="1" x14ac:dyDescent="0.2">
      <c r="B91" s="54" t="s">
        <v>108</v>
      </c>
      <c r="C91" s="55" t="s">
        <v>109</v>
      </c>
      <c r="D91" s="47">
        <v>180161.5</v>
      </c>
      <c r="E91" s="48">
        <v>104149.3</v>
      </c>
      <c r="F91" s="64">
        <f t="shared" si="2"/>
        <v>57.808854833024817</v>
      </c>
    </row>
    <row r="92" spans="2:6" ht="18.75" customHeight="1" x14ac:dyDescent="0.2">
      <c r="B92" s="54" t="s">
        <v>110</v>
      </c>
      <c r="C92" s="55" t="s">
        <v>111</v>
      </c>
      <c r="D92" s="47">
        <v>216103.5</v>
      </c>
      <c r="E92" s="48">
        <v>132136.79999999999</v>
      </c>
      <c r="F92" s="64">
        <f t="shared" si="2"/>
        <v>61.14514572878273</v>
      </c>
    </row>
    <row r="93" spans="2:6" ht="18.75" customHeight="1" x14ac:dyDescent="0.2">
      <c r="B93" s="54" t="s">
        <v>140</v>
      </c>
      <c r="C93" s="55" t="s">
        <v>148</v>
      </c>
      <c r="D93" s="47">
        <v>79545.600000000006</v>
      </c>
      <c r="E93" s="48">
        <v>52503.8</v>
      </c>
      <c r="F93" s="64">
        <f t="shared" si="2"/>
        <v>66.004656448628197</v>
      </c>
    </row>
    <row r="94" spans="2:6" ht="21" customHeight="1" x14ac:dyDescent="0.2">
      <c r="B94" s="54" t="s">
        <v>112</v>
      </c>
      <c r="C94" s="55" t="s">
        <v>113</v>
      </c>
      <c r="D94" s="47">
        <v>13075</v>
      </c>
      <c r="E94" s="48">
        <v>8014.9</v>
      </c>
      <c r="F94" s="64">
        <f t="shared" si="2"/>
        <v>61.299426386233272</v>
      </c>
    </row>
    <row r="95" spans="2:6" ht="17.25" customHeight="1" x14ac:dyDescent="0.2">
      <c r="B95" s="54" t="s">
        <v>114</v>
      </c>
      <c r="C95" s="55" t="s">
        <v>115</v>
      </c>
      <c r="D95" s="47">
        <v>21638.2</v>
      </c>
      <c r="E95" s="48">
        <v>11901.3</v>
      </c>
      <c r="F95" s="64">
        <f t="shared" si="2"/>
        <v>55.001340222384485</v>
      </c>
    </row>
    <row r="96" spans="2:6" ht="21" customHeight="1" x14ac:dyDescent="0.2">
      <c r="B96" s="37" t="s">
        <v>33</v>
      </c>
      <c r="C96" s="43" t="s">
        <v>149</v>
      </c>
      <c r="D96" s="39">
        <f>SUM(D97:D98)</f>
        <v>73179.7</v>
      </c>
      <c r="E96" s="40">
        <f>SUM(E97:E98)</f>
        <v>48085.299999999996</v>
      </c>
      <c r="F96" s="64">
        <f t="shared" si="2"/>
        <v>65.708522992031945</v>
      </c>
    </row>
    <row r="97" spans="2:6" ht="21" customHeight="1" x14ac:dyDescent="0.2">
      <c r="B97" s="54" t="s">
        <v>122</v>
      </c>
      <c r="C97" s="55" t="s">
        <v>150</v>
      </c>
      <c r="D97" s="44">
        <v>48849.5</v>
      </c>
      <c r="E97" s="48">
        <v>33463.699999999997</v>
      </c>
      <c r="F97" s="64">
        <f t="shared" si="2"/>
        <v>68.503669433668705</v>
      </c>
    </row>
    <row r="98" spans="2:6" ht="23.25" customHeight="1" x14ac:dyDescent="0.2">
      <c r="B98" s="54" t="s">
        <v>123</v>
      </c>
      <c r="C98" s="55" t="s">
        <v>151</v>
      </c>
      <c r="D98" s="44">
        <v>24330.2</v>
      </c>
      <c r="E98" s="48">
        <v>14621.6</v>
      </c>
      <c r="F98" s="64">
        <f t="shared" si="2"/>
        <v>60.09650557743052</v>
      </c>
    </row>
    <row r="99" spans="2:6" ht="21" hidden="1" customHeight="1" x14ac:dyDescent="0.2">
      <c r="B99" s="37" t="s">
        <v>104</v>
      </c>
      <c r="C99" s="43" t="s">
        <v>105</v>
      </c>
      <c r="D99" s="46">
        <f>SUM(D100)</f>
        <v>0</v>
      </c>
      <c r="E99" s="46">
        <f>SUM(E100)</f>
        <v>0</v>
      </c>
      <c r="F99" s="64"/>
    </row>
    <row r="100" spans="2:6" ht="23.25" hidden="1" customHeight="1" x14ac:dyDescent="0.2">
      <c r="B100" s="54" t="s">
        <v>106</v>
      </c>
      <c r="C100" s="55" t="s">
        <v>107</v>
      </c>
      <c r="D100" s="47">
        <v>0</v>
      </c>
      <c r="E100" s="48">
        <v>0</v>
      </c>
      <c r="F100" s="64"/>
    </row>
    <row r="101" spans="2:6" ht="23.25" customHeight="1" x14ac:dyDescent="0.2">
      <c r="B101" s="37" t="s">
        <v>104</v>
      </c>
      <c r="C101" s="43" t="s">
        <v>105</v>
      </c>
      <c r="D101" s="46">
        <f>SUM(D102)</f>
        <v>37.6</v>
      </c>
      <c r="E101" s="46">
        <f>SUM(E102)</f>
        <v>37.6</v>
      </c>
      <c r="F101" s="73"/>
    </row>
    <row r="102" spans="2:6" ht="23.25" customHeight="1" x14ac:dyDescent="0.2">
      <c r="B102" s="54" t="s">
        <v>106</v>
      </c>
      <c r="C102" s="55" t="s">
        <v>107</v>
      </c>
      <c r="D102" s="47">
        <v>37.6</v>
      </c>
      <c r="E102" s="48">
        <v>37.6</v>
      </c>
      <c r="F102" s="64"/>
    </row>
    <row r="103" spans="2:6" ht="17.25" customHeight="1" x14ac:dyDescent="0.2">
      <c r="B103" s="37">
        <v>1000</v>
      </c>
      <c r="C103" s="43" t="s">
        <v>34</v>
      </c>
      <c r="D103" s="39">
        <f>SUM(D104:D107)</f>
        <v>49682.400000000001</v>
      </c>
      <c r="E103" s="40">
        <f>SUM(E104:E107)</f>
        <v>21576.7</v>
      </c>
      <c r="F103" s="64">
        <f t="shared" ref="F103:F116" si="3">E103*100/D103</f>
        <v>43.429262676521262</v>
      </c>
    </row>
    <row r="104" spans="2:6" ht="17.25" customHeight="1" x14ac:dyDescent="0.2">
      <c r="B104" s="54" t="s">
        <v>124</v>
      </c>
      <c r="C104" s="55" t="s">
        <v>125</v>
      </c>
      <c r="D104" s="44">
        <v>1164.3</v>
      </c>
      <c r="E104" s="48">
        <v>555.9</v>
      </c>
      <c r="F104" s="64">
        <f t="shared" si="3"/>
        <v>47.745426436485445</v>
      </c>
    </row>
    <row r="105" spans="2:6" ht="17.25" customHeight="1" x14ac:dyDescent="0.2">
      <c r="B105" s="54" t="s">
        <v>126</v>
      </c>
      <c r="C105" s="55" t="s">
        <v>127</v>
      </c>
      <c r="D105" s="44">
        <v>40739.300000000003</v>
      </c>
      <c r="E105" s="48">
        <v>19586.2</v>
      </c>
      <c r="F105" s="64">
        <f t="shared" si="3"/>
        <v>48.076918356476419</v>
      </c>
    </row>
    <row r="106" spans="2:6" ht="17.25" customHeight="1" x14ac:dyDescent="0.2">
      <c r="B106" s="54" t="s">
        <v>128</v>
      </c>
      <c r="C106" s="55" t="s">
        <v>129</v>
      </c>
      <c r="D106" s="44">
        <v>6752.2</v>
      </c>
      <c r="E106" s="48">
        <v>1037.5999999999999</v>
      </c>
      <c r="F106" s="64">
        <f t="shared" si="3"/>
        <v>15.366843399188411</v>
      </c>
    </row>
    <row r="107" spans="2:6" ht="17.25" customHeight="1" x14ac:dyDescent="0.2">
      <c r="B107" s="54" t="s">
        <v>130</v>
      </c>
      <c r="C107" s="55" t="s">
        <v>131</v>
      </c>
      <c r="D107" s="44">
        <v>1026.5999999999999</v>
      </c>
      <c r="E107" s="48">
        <v>397</v>
      </c>
      <c r="F107" s="64">
        <f t="shared" si="3"/>
        <v>38.671342294954222</v>
      </c>
    </row>
    <row r="108" spans="2:6" ht="17.25" customHeight="1" x14ac:dyDescent="0.2">
      <c r="B108" s="37" t="s">
        <v>69</v>
      </c>
      <c r="C108" s="43" t="s">
        <v>70</v>
      </c>
      <c r="D108" s="40">
        <f>SUM(D109:D111)</f>
        <v>72697.100000000006</v>
      </c>
      <c r="E108" s="40">
        <f>SUM(E109:E111)</f>
        <v>20628.5</v>
      </c>
      <c r="F108" s="64">
        <f t="shared" si="3"/>
        <v>28.375959976395205</v>
      </c>
    </row>
    <row r="109" spans="2:6" ht="17.25" customHeight="1" x14ac:dyDescent="0.2">
      <c r="B109" s="54" t="s">
        <v>132</v>
      </c>
      <c r="C109" s="55" t="s">
        <v>153</v>
      </c>
      <c r="D109" s="44">
        <v>36568.699999999997</v>
      </c>
      <c r="E109" s="48">
        <v>20628.5</v>
      </c>
      <c r="F109" s="64">
        <f t="shared" si="3"/>
        <v>56.410263421997506</v>
      </c>
    </row>
    <row r="110" spans="2:6" ht="17.25" hidden="1" customHeight="1" x14ac:dyDescent="0.2">
      <c r="B110" s="54" t="s">
        <v>174</v>
      </c>
      <c r="C110" s="55" t="s">
        <v>175</v>
      </c>
      <c r="D110" s="44">
        <v>0</v>
      </c>
      <c r="E110" s="48">
        <v>0</v>
      </c>
      <c r="F110" s="64"/>
    </row>
    <row r="111" spans="2:6" ht="17.25" customHeight="1" x14ac:dyDescent="0.2">
      <c r="B111" s="54" t="s">
        <v>174</v>
      </c>
      <c r="C111" s="55" t="s">
        <v>175</v>
      </c>
      <c r="D111" s="44">
        <v>36128.400000000001</v>
      </c>
      <c r="E111" s="48">
        <v>0</v>
      </c>
      <c r="F111" s="64"/>
    </row>
    <row r="112" spans="2:6" ht="17.25" customHeight="1" x14ac:dyDescent="0.2">
      <c r="B112" s="37" t="s">
        <v>71</v>
      </c>
      <c r="C112" s="43" t="s">
        <v>72</v>
      </c>
      <c r="D112" s="40">
        <f>SUM(D113)</f>
        <v>3468.1</v>
      </c>
      <c r="E112" s="40">
        <f>SUM(E113)</f>
        <v>1831</v>
      </c>
      <c r="F112" s="64">
        <f t="shared" si="3"/>
        <v>52.795478792422365</v>
      </c>
    </row>
    <row r="113" spans="1:7" ht="20.25" customHeight="1" x14ac:dyDescent="0.2">
      <c r="B113" s="56" t="s">
        <v>133</v>
      </c>
      <c r="C113" s="57" t="s">
        <v>134</v>
      </c>
      <c r="D113" s="58">
        <v>3468.1</v>
      </c>
      <c r="E113" s="59">
        <v>1831</v>
      </c>
      <c r="F113" s="64">
        <f t="shared" si="3"/>
        <v>52.795478792422365</v>
      </c>
    </row>
    <row r="114" spans="1:7" ht="31.5" x14ac:dyDescent="0.2">
      <c r="B114" s="49" t="s">
        <v>73</v>
      </c>
      <c r="C114" s="50" t="s">
        <v>74</v>
      </c>
      <c r="D114" s="51">
        <f>SUM(D115)</f>
        <v>5180.3</v>
      </c>
      <c r="E114" s="51">
        <f>SUM(E115)</f>
        <v>1180.3</v>
      </c>
      <c r="F114" s="65">
        <f t="shared" si="3"/>
        <v>22.78439472617416</v>
      </c>
    </row>
    <row r="115" spans="1:7" ht="26.25" thickBot="1" x14ac:dyDescent="0.25">
      <c r="B115" s="56" t="s">
        <v>194</v>
      </c>
      <c r="C115" s="57" t="s">
        <v>152</v>
      </c>
      <c r="D115" s="58">
        <v>5180.3</v>
      </c>
      <c r="E115" s="59">
        <v>1180.3</v>
      </c>
      <c r="F115" s="65">
        <f t="shared" si="3"/>
        <v>22.78439472617416</v>
      </c>
    </row>
    <row r="116" spans="1:7" ht="19.5" thickBot="1" x14ac:dyDescent="0.25">
      <c r="B116" s="63"/>
      <c r="C116" s="31" t="s">
        <v>137</v>
      </c>
      <c r="D116" s="60">
        <f>SUM(D65+D74+D77+D81+D90+D96+D103+D108+D112+D114+D99+D87+D101)</f>
        <v>1256700.7000000002</v>
      </c>
      <c r="E116" s="60">
        <f>SUM(E65+E74+E77+E81+E90+E96+E103+E108+E112+E114+E99+E87+E101)</f>
        <v>603591.6</v>
      </c>
      <c r="F116" s="67">
        <f t="shared" si="3"/>
        <v>48.029861048060205</v>
      </c>
    </row>
    <row r="117" spans="1:7" ht="16.5" customHeight="1" x14ac:dyDescent="0.2">
      <c r="B117" s="52"/>
      <c r="C117" s="32" t="s">
        <v>35</v>
      </c>
      <c r="D117" s="53">
        <f>SUM(D63-D116)</f>
        <v>-29725.90000000014</v>
      </c>
      <c r="E117" s="53">
        <f>SUM(E63-E116)</f>
        <v>55921.40000000014</v>
      </c>
      <c r="F117" s="36"/>
    </row>
    <row r="118" spans="1:7" ht="23.25" customHeight="1" x14ac:dyDescent="0.2">
      <c r="B118" s="87" t="s">
        <v>210</v>
      </c>
      <c r="C118" s="88"/>
      <c r="D118" s="88"/>
      <c r="E118" s="88"/>
      <c r="F118" s="88"/>
    </row>
    <row r="119" spans="1:7" ht="19.5" customHeight="1" x14ac:dyDescent="0.2">
      <c r="A119" s="74"/>
      <c r="B119" s="74"/>
      <c r="C119" s="74"/>
      <c r="D119" s="74"/>
      <c r="E119" s="74"/>
      <c r="F119" s="74"/>
      <c r="G119" s="74"/>
    </row>
    <row r="120" spans="1:7" ht="42.75" customHeight="1" x14ac:dyDescent="0.2">
      <c r="A120" s="4"/>
      <c r="B120" s="9"/>
      <c r="C120" s="10"/>
      <c r="D120" s="11"/>
      <c r="E120" s="15"/>
      <c r="F120" s="11"/>
    </row>
    <row r="121" spans="1:7" x14ac:dyDescent="0.2">
      <c r="A121" s="4"/>
      <c r="B121" s="9"/>
      <c r="C121" s="10"/>
      <c r="D121" s="11"/>
      <c r="E121" s="15"/>
      <c r="F121" s="11"/>
    </row>
    <row r="122" spans="1:7" x14ac:dyDescent="0.2">
      <c r="A122" s="4"/>
      <c r="B122" s="9"/>
      <c r="C122" s="10"/>
      <c r="D122" s="11"/>
      <c r="E122" s="15"/>
      <c r="F122" s="11"/>
    </row>
    <row r="123" spans="1:7" ht="15" x14ac:dyDescent="0.2">
      <c r="A123" s="4"/>
      <c r="B123" s="17"/>
      <c r="C123" s="17"/>
      <c r="D123" s="17"/>
      <c r="E123" s="17"/>
      <c r="F123" s="17"/>
    </row>
    <row r="124" spans="1:7" ht="15" x14ac:dyDescent="0.2">
      <c r="A124" s="4"/>
      <c r="B124" s="12"/>
      <c r="C124" s="13"/>
      <c r="D124" s="14"/>
      <c r="E124" s="16"/>
      <c r="F124" s="14"/>
      <c r="G124" s="14"/>
    </row>
    <row r="125" spans="1:7" x14ac:dyDescent="0.2">
      <c r="A125" s="4"/>
      <c r="B125" s="6"/>
      <c r="C125" s="6"/>
    </row>
    <row r="126" spans="1:7" x14ac:dyDescent="0.2">
      <c r="A126" s="4"/>
      <c r="C126" s="8"/>
    </row>
    <row r="127" spans="1:7" x14ac:dyDescent="0.2">
      <c r="A127" s="4"/>
    </row>
    <row r="128" spans="1:7" x14ac:dyDescent="0.2">
      <c r="A128" s="4"/>
    </row>
    <row r="130" spans="1:3" ht="18.75" customHeight="1" x14ac:dyDescent="0.2"/>
    <row r="131" spans="1:3" ht="25.5" customHeight="1" x14ac:dyDescent="0.2">
      <c r="A131" s="7"/>
    </row>
    <row r="133" spans="1:3" x14ac:dyDescent="0.2">
      <c r="C133" s="5"/>
    </row>
    <row r="134" spans="1:3" x14ac:dyDescent="0.2">
      <c r="C134" s="5"/>
    </row>
    <row r="135" spans="1:3" x14ac:dyDescent="0.2">
      <c r="C135" s="5"/>
    </row>
    <row r="136" spans="1:3" x14ac:dyDescent="0.2">
      <c r="C136" s="5"/>
    </row>
    <row r="137" spans="1:3" x14ac:dyDescent="0.2">
      <c r="C137" s="5"/>
    </row>
    <row r="138" spans="1:3" x14ac:dyDescent="0.2">
      <c r="C138" s="5"/>
    </row>
    <row r="139" spans="1:3" x14ac:dyDescent="0.2">
      <c r="C139" s="5"/>
    </row>
    <row r="140" spans="1:3" x14ac:dyDescent="0.2">
      <c r="C140" s="5"/>
    </row>
    <row r="141" spans="1:3" x14ac:dyDescent="0.2">
      <c r="C141" s="5"/>
    </row>
    <row r="142" spans="1:3" x14ac:dyDescent="0.2">
      <c r="C142" s="5"/>
    </row>
    <row r="143" spans="1:3" x14ac:dyDescent="0.2">
      <c r="C143" s="5"/>
    </row>
    <row r="144" spans="1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  <row r="157" spans="3:3" x14ac:dyDescent="0.2">
      <c r="C157" s="5"/>
    </row>
    <row r="158" spans="3:3" x14ac:dyDescent="0.2">
      <c r="C158" s="5"/>
    </row>
    <row r="159" spans="3:3" x14ac:dyDescent="0.2">
      <c r="C159" s="5"/>
    </row>
  </sheetData>
  <mergeCells count="7">
    <mergeCell ref="A119:G119"/>
    <mergeCell ref="B2:F3"/>
    <mergeCell ref="B4:C5"/>
    <mergeCell ref="F4:F5"/>
    <mergeCell ref="D4:D5"/>
    <mergeCell ref="E4:E5"/>
    <mergeCell ref="B118:F118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"/>
  <sheetViews>
    <sheetView tabSelected="1" workbookViewId="0">
      <selection activeCell="G42" sqref="G42"/>
    </sheetView>
  </sheetViews>
  <sheetFormatPr defaultRowHeight="12.75" x14ac:dyDescent="0.2"/>
  <cols>
    <col min="1" max="1" width="3.140625" customWidth="1"/>
  </cols>
  <sheetData>
    <row r="1" spans="2:15" x14ac:dyDescent="0.2">
      <c r="B1" s="89" t="s">
        <v>214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</row>
    <row r="2" spans="2:15" x14ac:dyDescent="0.2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2:15" ht="34.5" customHeight="1" x14ac:dyDescent="0.2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</row>
  </sheetData>
  <mergeCells count="1">
    <mergeCell ref="B1:O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2022-08-05T05:00:40Z</cp:lastPrinted>
  <dcterms:created xsi:type="dcterms:W3CDTF">2005-02-24T04:25:28Z</dcterms:created>
  <dcterms:modified xsi:type="dcterms:W3CDTF">2022-09-02T05:03:50Z</dcterms:modified>
</cp:coreProperties>
</file>