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45" windowHeight="6990" activeTab="0"/>
  </bookViews>
  <sheets>
    <sheet name="ГОДОВАЯ" sheetId="1" r:id="rId1"/>
  </sheets>
  <definedNames>
    <definedName name="_xlnm.Print_Titles" localSheetId="0">'ГОДОВАЯ'!$B:$B,'ГОДОВАЯ'!$2:$3</definedName>
  </definedNames>
  <calcPr fullCalcOnLoad="1"/>
</workbook>
</file>

<file path=xl/sharedStrings.xml><?xml version="1.0" encoding="utf-8"?>
<sst xmlns="http://schemas.openxmlformats.org/spreadsheetml/2006/main" count="46" uniqueCount="35">
  <si>
    <t>Сумма субсидии, полученная от учредителя на возмещение нормативных затрат на оказание учреждением в соответствии с муниципальным заданием муниципальных услуг (выполненных работ) (тыс. руб.)</t>
  </si>
  <si>
    <t>Сумма субсидии, полученная от учредителя на иные цели (тыс. руб.)</t>
  </si>
  <si>
    <t>Сумма доходов, полученных учреждением от оказания платных услуг (выполнения работ), доходов от осуществления иных видов приносящей доход деятельности (тыс. руб.)</t>
  </si>
  <si>
    <t>Объем кредиторской задолженности – всего (тыс. руб.)</t>
  </si>
  <si>
    <t>Объем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руб.)</t>
  </si>
  <si>
    <t>Объем кредиторской задолженности по средствам иных субсидий (тыс. руб.)</t>
  </si>
  <si>
    <t>Объем просроченной кредиторской задолженности всего (тыс. руб.)</t>
  </si>
  <si>
    <t>Объем просроченной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руб.)</t>
  </si>
  <si>
    <t>Объем просроченной кредиторской задолженности по средствам иных субсидий (тыс. руб.)</t>
  </si>
  <si>
    <t>Объем дебиторской задолженности – всего (тыс. руб.)</t>
  </si>
  <si>
    <t>Среднесписочная численность работников (человек)</t>
  </si>
  <si>
    <t>Расходы на оплату труда с начислениями работников учреждения – всего (тыс. руб.)</t>
  </si>
  <si>
    <t>Расходы на оплату коммунальных услуг – всего (тыс. руб.)</t>
  </si>
  <si>
    <t>Доходы от сдачи учреждением в аренду недвижимого имущества или особо ценного движимого имущества (тыс. руб.)</t>
  </si>
  <si>
    <t>Количество жалоб потребителей на предоставленные учреждением муниципальные услуги (выполненные работы) (единиц)</t>
  </si>
  <si>
    <t>Количество судебных актов о взыскании с учреждения денежных средств (единиц)</t>
  </si>
  <si>
    <t>Общая сумма денежных средств, подлежащих взысканию с учреждения в соответствии с судебными актами (тыс. руб.)</t>
  </si>
  <si>
    <t>Общее количество нарушений законодательства Российской Федерации о размещении заказов для государственных и муниципальных нужд муниципальным бюджетным учреждением (единиц)</t>
  </si>
  <si>
    <t>Общее количество нарушений законодательства Российской Федерации о закупках товаров, работ и услуг отдельными видами юридических лиц муниципальным автономным учреждением (единиц)</t>
  </si>
  <si>
    <t>№ п/п</t>
  </si>
  <si>
    <t>Наименование показателя</t>
  </si>
  <si>
    <t>план</t>
  </si>
  <si>
    <t>факт</t>
  </si>
  <si>
    <t>ВСЕГО по бюджетным учреждениям</t>
  </si>
  <si>
    <t>% выпол-нения</t>
  </si>
  <si>
    <t>Расходы на оплату труда с начислениями работников, содержащиеся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руб.)</t>
  </si>
  <si>
    <t>план год</t>
  </si>
  <si>
    <t>Расходы на оплату коммунальных услуг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руб.)</t>
  </si>
  <si>
    <t xml:space="preserve">МОНИТОРИНГ
показателей оценки результатов деятельности  бюджетных учреждений  администрации города Енисейска 2018 года
</t>
  </si>
  <si>
    <t>МБУ "ЕГИЦ"</t>
  </si>
  <si>
    <t>МБУ "Спортивная школа г.Енисейска"</t>
  </si>
  <si>
    <t>МБУ "МЦ"</t>
  </si>
  <si>
    <t>МАУ "ЦРФК и С"</t>
  </si>
  <si>
    <t>Среднемесячная заработная плата руководителя                 ( тыс.руб.)</t>
  </si>
  <si>
    <t>Среднемесячная заработная плата  (тыс.руб.)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</si>
</sst>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" fontId="3" fillId="0" borderId="12" xfId="0" applyNumberFormat="1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4" fontId="3" fillId="0" borderId="12" xfId="0" applyNumberFormat="1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4" fontId="3" fillId="0" borderId="14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4" fontId="3" fillId="0" borderId="16" xfId="0" applyNumberFormat="1" applyFont="1" applyBorder="1" applyAlignment="1">
      <alignment vertical="top" wrapText="1"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110" zoomScaleNormal="110" zoomScalePageLayoutView="0" workbookViewId="0" topLeftCell="A1">
      <selection activeCell="Q18" sqref="Q18"/>
    </sheetView>
  </sheetViews>
  <sheetFormatPr defaultColWidth="9.00390625" defaultRowHeight="12.75"/>
  <cols>
    <col min="1" max="1" width="3.125" style="0" customWidth="1"/>
    <col min="2" max="2" width="41.875" style="0" customWidth="1"/>
    <col min="3" max="3" width="8.25390625" style="0" customWidth="1"/>
    <col min="4" max="4" width="7.875" style="0" customWidth="1"/>
    <col min="5" max="5" width="5.375" style="0" customWidth="1"/>
    <col min="6" max="6" width="6.625" style="0" customWidth="1"/>
    <col min="7" max="7" width="7.25390625" style="0" customWidth="1"/>
    <col min="8" max="8" width="6.875" style="0" customWidth="1"/>
    <col min="9" max="9" width="8.875" style="0" customWidth="1"/>
    <col min="10" max="10" width="8.375" style="0" customWidth="1"/>
    <col min="11" max="11" width="5.375" style="0" customWidth="1"/>
    <col min="12" max="13" width="8.75390625" style="0" customWidth="1"/>
    <col min="14" max="14" width="7.375" style="0" customWidth="1"/>
    <col min="15" max="15" width="7.125" style="0" customWidth="1"/>
    <col min="16" max="16" width="7.75390625" style="0" customWidth="1"/>
    <col min="17" max="17" width="8.375" style="0" customWidth="1"/>
  </cols>
  <sheetData>
    <row r="1" spans="1:17" ht="76.5" customHeight="1" thickBot="1">
      <c r="A1" s="34" t="s">
        <v>28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1" customFormat="1" ht="30" customHeight="1">
      <c r="A2" s="36" t="s">
        <v>19</v>
      </c>
      <c r="B2" s="38" t="s">
        <v>20</v>
      </c>
      <c r="C2" s="49" t="s">
        <v>32</v>
      </c>
      <c r="D2" s="50"/>
      <c r="E2" s="51"/>
      <c r="F2" s="46" t="s">
        <v>31</v>
      </c>
      <c r="G2" s="47"/>
      <c r="H2" s="48"/>
      <c r="I2" s="40" t="s">
        <v>29</v>
      </c>
      <c r="J2" s="41"/>
      <c r="K2" s="42"/>
      <c r="L2" s="43" t="s">
        <v>30</v>
      </c>
      <c r="M2" s="44"/>
      <c r="N2" s="45"/>
      <c r="O2" s="43" t="s">
        <v>23</v>
      </c>
      <c r="P2" s="44"/>
      <c r="Q2" s="45"/>
    </row>
    <row r="3" spans="1:17" s="1" customFormat="1" ht="35.25" customHeight="1">
      <c r="A3" s="37"/>
      <c r="B3" s="39"/>
      <c r="C3" s="15" t="s">
        <v>26</v>
      </c>
      <c r="D3" s="2" t="s">
        <v>22</v>
      </c>
      <c r="E3" s="16" t="s">
        <v>24</v>
      </c>
      <c r="F3" s="15" t="s">
        <v>26</v>
      </c>
      <c r="G3" s="2" t="s">
        <v>22</v>
      </c>
      <c r="H3" s="16" t="s">
        <v>24</v>
      </c>
      <c r="I3" s="15" t="s">
        <v>26</v>
      </c>
      <c r="J3" s="2" t="s">
        <v>22</v>
      </c>
      <c r="K3" s="16" t="s">
        <v>24</v>
      </c>
      <c r="L3" s="15" t="s">
        <v>26</v>
      </c>
      <c r="M3" s="2" t="s">
        <v>22</v>
      </c>
      <c r="N3" s="16" t="s">
        <v>24</v>
      </c>
      <c r="O3" s="15" t="s">
        <v>21</v>
      </c>
      <c r="P3" s="2" t="s">
        <v>22</v>
      </c>
      <c r="Q3" s="16" t="s">
        <v>24</v>
      </c>
    </row>
    <row r="4" spans="1:17" ht="68.25" customHeight="1">
      <c r="A4" s="6">
        <v>1</v>
      </c>
      <c r="B4" s="14" t="s">
        <v>0</v>
      </c>
      <c r="C4" s="17">
        <v>15396.7</v>
      </c>
      <c r="D4" s="9">
        <v>15378.3</v>
      </c>
      <c r="E4" s="18">
        <f>D4/C4*100</f>
        <v>99.88049387206348</v>
      </c>
      <c r="F4" s="17">
        <v>4037.6</v>
      </c>
      <c r="G4" s="9">
        <v>3876.9</v>
      </c>
      <c r="H4" s="18">
        <f>G4/F4*100</f>
        <v>96.01991281949674</v>
      </c>
      <c r="I4" s="24">
        <v>2702.1</v>
      </c>
      <c r="J4" s="10">
        <v>2552.1</v>
      </c>
      <c r="K4" s="25">
        <f>J4/I4*100</f>
        <v>94.44876207394249</v>
      </c>
      <c r="L4" s="24">
        <v>18476.4</v>
      </c>
      <c r="M4" s="10">
        <v>17806</v>
      </c>
      <c r="N4" s="25">
        <f>M4/L4*100</f>
        <v>96.37158753869801</v>
      </c>
      <c r="O4" s="29">
        <f>C4+F4+I4+L4</f>
        <v>40612.8</v>
      </c>
      <c r="P4" s="11">
        <f>D4+G4+J4+M4</f>
        <v>39613.3</v>
      </c>
      <c r="Q4" s="30">
        <f>P4/O4*100</f>
        <v>97.53895323641808</v>
      </c>
    </row>
    <row r="5" spans="1:17" ht="41.25" customHeight="1">
      <c r="A5" s="6">
        <v>2</v>
      </c>
      <c r="B5" s="14" t="s">
        <v>1</v>
      </c>
      <c r="C5" s="17">
        <f>20+500</f>
        <v>520</v>
      </c>
      <c r="D5" s="9">
        <f>20+500</f>
        <v>520</v>
      </c>
      <c r="E5" s="18">
        <f>D5/C5*100</f>
        <v>100</v>
      </c>
      <c r="F5" s="17">
        <v>38.8</v>
      </c>
      <c r="G5" s="9">
        <v>38.7</v>
      </c>
      <c r="H5" s="18"/>
      <c r="I5" s="24">
        <v>0</v>
      </c>
      <c r="J5" s="10">
        <v>0</v>
      </c>
      <c r="K5" s="25"/>
      <c r="L5" s="24">
        <f>110.9+139.4</f>
        <v>250.3</v>
      </c>
      <c r="M5" s="10">
        <f>110+139.4</f>
        <v>249.4</v>
      </c>
      <c r="N5" s="25">
        <f>M5/L5*100</f>
        <v>99.64043148222133</v>
      </c>
      <c r="O5" s="29">
        <f aca="true" t="shared" si="0" ref="O5:O20">C5+F5+I5+L5</f>
        <v>809.0999999999999</v>
      </c>
      <c r="P5" s="11">
        <f aca="true" t="shared" si="1" ref="P5:P20">D5+G5+J5+M5</f>
        <v>808.1</v>
      </c>
      <c r="Q5" s="30">
        <f>P5/O5*100</f>
        <v>99.87640588307998</v>
      </c>
    </row>
    <row r="6" spans="1:17" ht="48">
      <c r="A6" s="6">
        <v>3</v>
      </c>
      <c r="B6" s="14" t="s">
        <v>2</v>
      </c>
      <c r="C6" s="17">
        <v>574</v>
      </c>
      <c r="D6" s="9">
        <v>589</v>
      </c>
      <c r="E6" s="18">
        <f>D6/C6*100</f>
        <v>102.61324041811845</v>
      </c>
      <c r="F6" s="17">
        <v>0</v>
      </c>
      <c r="G6" s="9">
        <v>0</v>
      </c>
      <c r="H6" s="18"/>
      <c r="I6" s="24">
        <v>1667.5</v>
      </c>
      <c r="J6" s="10">
        <v>1485</v>
      </c>
      <c r="K6" s="25">
        <f>J6/I6*100</f>
        <v>89.05547226386807</v>
      </c>
      <c r="L6" s="24"/>
      <c r="M6" s="10">
        <v>0</v>
      </c>
      <c r="N6" s="25">
        <v>0</v>
      </c>
      <c r="O6" s="29">
        <f t="shared" si="0"/>
        <v>2241.5</v>
      </c>
      <c r="P6" s="11">
        <f t="shared" si="1"/>
        <v>2074</v>
      </c>
      <c r="Q6" s="30">
        <f>P6/O6*100</f>
        <v>92.52732545170645</v>
      </c>
    </row>
    <row r="7" spans="1:17" ht="27.75" customHeight="1">
      <c r="A7" s="6">
        <v>4</v>
      </c>
      <c r="B7" s="14" t="s">
        <v>3</v>
      </c>
      <c r="C7" s="17"/>
      <c r="D7" s="9">
        <f>9+108</f>
        <v>117</v>
      </c>
      <c r="E7" s="18"/>
      <c r="F7" s="17"/>
      <c r="G7" s="9">
        <v>343.3</v>
      </c>
      <c r="H7" s="18"/>
      <c r="I7" s="24"/>
      <c r="J7" s="10">
        <f>23.7+10.8</f>
        <v>34.5</v>
      </c>
      <c r="K7" s="25"/>
      <c r="L7" s="24"/>
      <c r="M7" s="10">
        <f>0.9+343.3</f>
        <v>344.2</v>
      </c>
      <c r="N7" s="25"/>
      <c r="O7" s="29">
        <f t="shared" si="0"/>
        <v>0</v>
      </c>
      <c r="P7" s="11">
        <f t="shared" si="1"/>
        <v>839</v>
      </c>
      <c r="Q7" s="30"/>
    </row>
    <row r="8" spans="1:17" ht="60">
      <c r="A8" s="6">
        <v>5</v>
      </c>
      <c r="B8" s="14" t="s">
        <v>4</v>
      </c>
      <c r="C8" s="19"/>
      <c r="D8" s="12">
        <v>108</v>
      </c>
      <c r="E8" s="18"/>
      <c r="F8" s="19"/>
      <c r="G8" s="12">
        <v>343.3</v>
      </c>
      <c r="H8" s="20"/>
      <c r="I8" s="26"/>
      <c r="J8" s="13">
        <v>23.7</v>
      </c>
      <c r="K8" s="27"/>
      <c r="L8" s="26"/>
      <c r="M8" s="13">
        <v>343.3</v>
      </c>
      <c r="N8" s="27"/>
      <c r="O8" s="29">
        <f t="shared" si="0"/>
        <v>0</v>
      </c>
      <c r="P8" s="11">
        <f t="shared" si="1"/>
        <v>818.3</v>
      </c>
      <c r="Q8" s="30"/>
    </row>
    <row r="9" spans="1:17" ht="28.5" customHeight="1">
      <c r="A9" s="6">
        <v>6</v>
      </c>
      <c r="B9" s="14" t="s">
        <v>5</v>
      </c>
      <c r="C9" s="19"/>
      <c r="D9" s="12">
        <v>0</v>
      </c>
      <c r="E9" s="20"/>
      <c r="F9" s="19"/>
      <c r="G9" s="12">
        <v>0</v>
      </c>
      <c r="H9" s="20"/>
      <c r="I9" s="26"/>
      <c r="J9" s="13"/>
      <c r="K9" s="27"/>
      <c r="L9" s="26"/>
      <c r="M9" s="13">
        <v>0.9</v>
      </c>
      <c r="N9" s="27"/>
      <c r="O9" s="29">
        <f t="shared" si="0"/>
        <v>0</v>
      </c>
      <c r="P9" s="11">
        <f t="shared" si="1"/>
        <v>0.9</v>
      </c>
      <c r="Q9" s="30"/>
    </row>
    <row r="10" spans="1:17" ht="24">
      <c r="A10" s="6">
        <v>7</v>
      </c>
      <c r="B10" s="14" t="s">
        <v>6</v>
      </c>
      <c r="C10" s="19"/>
      <c r="D10" s="12">
        <v>0</v>
      </c>
      <c r="E10" s="20"/>
      <c r="F10" s="19"/>
      <c r="G10" s="12">
        <v>0</v>
      </c>
      <c r="H10" s="20"/>
      <c r="I10" s="26"/>
      <c r="J10" s="13">
        <v>0</v>
      </c>
      <c r="K10" s="27"/>
      <c r="L10" s="26"/>
      <c r="M10" s="13">
        <v>0</v>
      </c>
      <c r="N10" s="27"/>
      <c r="O10" s="29">
        <f t="shared" si="0"/>
        <v>0</v>
      </c>
      <c r="P10" s="11">
        <f t="shared" si="1"/>
        <v>0</v>
      </c>
      <c r="Q10" s="30"/>
    </row>
    <row r="11" spans="1:17" ht="60">
      <c r="A11" s="6">
        <v>8</v>
      </c>
      <c r="B11" s="14" t="s">
        <v>7</v>
      </c>
      <c r="C11" s="19"/>
      <c r="D11" s="12">
        <v>0</v>
      </c>
      <c r="E11" s="20"/>
      <c r="F11" s="19"/>
      <c r="G11" s="12">
        <v>0</v>
      </c>
      <c r="H11" s="20"/>
      <c r="I11" s="26"/>
      <c r="J11" s="13">
        <v>0</v>
      </c>
      <c r="K11" s="27"/>
      <c r="L11" s="26"/>
      <c r="M11" s="13">
        <v>0</v>
      </c>
      <c r="N11" s="27"/>
      <c r="O11" s="29">
        <f t="shared" si="0"/>
        <v>0</v>
      </c>
      <c r="P11" s="11">
        <f t="shared" si="1"/>
        <v>0</v>
      </c>
      <c r="Q11" s="30"/>
    </row>
    <row r="12" spans="1:17" ht="24">
      <c r="A12" s="6">
        <v>9</v>
      </c>
      <c r="B12" s="14" t="s">
        <v>8</v>
      </c>
      <c r="C12" s="19"/>
      <c r="D12" s="12">
        <v>0</v>
      </c>
      <c r="E12" s="20"/>
      <c r="F12" s="19"/>
      <c r="G12" s="12">
        <v>0</v>
      </c>
      <c r="H12" s="20"/>
      <c r="I12" s="26"/>
      <c r="J12" s="13">
        <v>0</v>
      </c>
      <c r="K12" s="27"/>
      <c r="L12" s="26"/>
      <c r="M12" s="13">
        <v>0</v>
      </c>
      <c r="N12" s="27"/>
      <c r="O12" s="29">
        <f t="shared" si="0"/>
        <v>0</v>
      </c>
      <c r="P12" s="11">
        <f t="shared" si="1"/>
        <v>0</v>
      </c>
      <c r="Q12" s="30"/>
    </row>
    <row r="13" spans="1:17" ht="24">
      <c r="A13" s="6">
        <v>10</v>
      </c>
      <c r="B13" s="14" t="s">
        <v>9</v>
      </c>
      <c r="C13" s="19"/>
      <c r="D13" s="12">
        <f>54</f>
        <v>54</v>
      </c>
      <c r="E13" s="20"/>
      <c r="F13" s="19"/>
      <c r="G13" s="12">
        <v>0</v>
      </c>
      <c r="H13" s="20"/>
      <c r="I13" s="26"/>
      <c r="J13" s="13">
        <f>18+17.5+905.6</f>
        <v>941.1</v>
      </c>
      <c r="K13" s="27"/>
      <c r="L13" s="26"/>
      <c r="M13" s="13">
        <f>0.9+58</f>
        <v>58.9</v>
      </c>
      <c r="N13" s="27"/>
      <c r="O13" s="29">
        <f t="shared" si="0"/>
        <v>0</v>
      </c>
      <c r="P13" s="11">
        <f t="shared" si="1"/>
        <v>1054</v>
      </c>
      <c r="Q13" s="30"/>
    </row>
    <row r="14" spans="1:17" ht="12.75">
      <c r="A14" s="6">
        <v>11</v>
      </c>
      <c r="B14" s="14" t="s">
        <v>10</v>
      </c>
      <c r="C14" s="19"/>
      <c r="D14" s="12">
        <v>42</v>
      </c>
      <c r="E14" s="20"/>
      <c r="F14" s="19"/>
      <c r="G14" s="12">
        <v>5</v>
      </c>
      <c r="H14" s="20"/>
      <c r="I14" s="26"/>
      <c r="J14" s="13">
        <v>9</v>
      </c>
      <c r="K14" s="27"/>
      <c r="L14" s="26"/>
      <c r="M14" s="13">
        <v>30</v>
      </c>
      <c r="N14" s="27"/>
      <c r="O14" s="29">
        <f t="shared" si="0"/>
        <v>0</v>
      </c>
      <c r="P14" s="11">
        <f t="shared" si="1"/>
        <v>86</v>
      </c>
      <c r="Q14" s="30"/>
    </row>
    <row r="15" spans="1:17" ht="12.75">
      <c r="A15" s="6">
        <v>12</v>
      </c>
      <c r="B15" s="14" t="s">
        <v>34</v>
      </c>
      <c r="C15" s="19"/>
      <c r="D15" s="12">
        <v>19</v>
      </c>
      <c r="E15" s="20"/>
      <c r="F15" s="19"/>
      <c r="G15" s="12">
        <v>29.5</v>
      </c>
      <c r="H15" s="20"/>
      <c r="I15" s="26"/>
      <c r="J15" s="13">
        <v>20</v>
      </c>
      <c r="K15" s="27"/>
      <c r="L15" s="26"/>
      <c r="M15" s="13">
        <v>31</v>
      </c>
      <c r="N15" s="27"/>
      <c r="O15" s="29">
        <f t="shared" si="0"/>
        <v>0</v>
      </c>
      <c r="P15" s="11">
        <f t="shared" si="1"/>
        <v>99.5</v>
      </c>
      <c r="Q15" s="30"/>
    </row>
    <row r="16" spans="1:17" ht="24">
      <c r="A16" s="6">
        <v>13</v>
      </c>
      <c r="B16" s="14" t="s">
        <v>33</v>
      </c>
      <c r="C16" s="19"/>
      <c r="D16" s="12">
        <v>25</v>
      </c>
      <c r="E16" s="20"/>
      <c r="F16" s="19"/>
      <c r="G16" s="12">
        <v>31</v>
      </c>
      <c r="H16" s="20"/>
      <c r="I16" s="26"/>
      <c r="J16" s="13">
        <v>20</v>
      </c>
      <c r="K16" s="27"/>
      <c r="L16" s="26"/>
      <c r="M16" s="13">
        <v>28.5</v>
      </c>
      <c r="N16" s="27"/>
      <c r="O16" s="29">
        <f t="shared" si="0"/>
        <v>0</v>
      </c>
      <c r="P16" s="11">
        <f>(D16+G16+J16+M16)/4</f>
        <v>26.125</v>
      </c>
      <c r="Q16" s="30"/>
    </row>
    <row r="17" spans="1:17" ht="24">
      <c r="A17" s="6">
        <v>14</v>
      </c>
      <c r="B17" s="14" t="s">
        <v>11</v>
      </c>
      <c r="C17" s="19">
        <f>9503.2+2885</f>
        <v>12388.2</v>
      </c>
      <c r="D17" s="12">
        <f>9475.2+2857.7</f>
        <v>12332.900000000001</v>
      </c>
      <c r="E17" s="20">
        <f>D17/C17*100</f>
        <v>99.55360746516847</v>
      </c>
      <c r="F17" s="19">
        <f>1661.6+496.9</f>
        <v>2158.5</v>
      </c>
      <c r="G17" s="12">
        <f>1714.9+517.3</f>
        <v>2232.2</v>
      </c>
      <c r="H17" s="20">
        <f>G17/F17*100</f>
        <v>103.41440815381051</v>
      </c>
      <c r="I17" s="26">
        <f>1907.8+513</f>
        <v>2420.8</v>
      </c>
      <c r="J17" s="13">
        <f>1875.4+566.2</f>
        <v>2441.6000000000004</v>
      </c>
      <c r="K17" s="27">
        <f>J17/I17*100</f>
        <v>100.85922009253142</v>
      </c>
      <c r="L17" s="26">
        <v>11312</v>
      </c>
      <c r="M17" s="13">
        <f>11124.4+3353.4</f>
        <v>14477.8</v>
      </c>
      <c r="N17" s="27"/>
      <c r="O17" s="29">
        <f t="shared" si="0"/>
        <v>28279.5</v>
      </c>
      <c r="P17" s="11">
        <f>D17+G17+J17+M17</f>
        <v>31484.500000000004</v>
      </c>
      <c r="Q17" s="30">
        <f>P17/O17*100</f>
        <v>111.33329797202921</v>
      </c>
    </row>
    <row r="18" spans="1:17" ht="72">
      <c r="A18" s="6">
        <v>15</v>
      </c>
      <c r="B18" s="14" t="s">
        <v>25</v>
      </c>
      <c r="C18" s="19">
        <v>12388.2</v>
      </c>
      <c r="D18" s="12">
        <v>12332.9</v>
      </c>
      <c r="E18" s="20">
        <f>D18/C18*100</f>
        <v>99.55360746516845</v>
      </c>
      <c r="F18" s="19">
        <v>2158.5</v>
      </c>
      <c r="G18" s="12">
        <v>2232.2</v>
      </c>
      <c r="H18" s="20">
        <f>G18/F18*100</f>
        <v>103.41440815381051</v>
      </c>
      <c r="I18" s="26">
        <v>2420.8</v>
      </c>
      <c r="J18" s="13">
        <v>2441.6</v>
      </c>
      <c r="K18" s="27">
        <f>J18/I18*100</f>
        <v>100.85922009253139</v>
      </c>
      <c r="L18" s="26">
        <v>11312</v>
      </c>
      <c r="M18" s="13">
        <f>11124.4+3353.4</f>
        <v>14477.8</v>
      </c>
      <c r="N18" s="27"/>
      <c r="O18" s="29">
        <f t="shared" si="0"/>
        <v>28279.5</v>
      </c>
      <c r="P18" s="11">
        <f t="shared" si="1"/>
        <v>31484.499999999996</v>
      </c>
      <c r="Q18" s="30">
        <f>P18/O18*100</f>
        <v>111.3332979720292</v>
      </c>
    </row>
    <row r="19" spans="1:17" ht="30" customHeight="1">
      <c r="A19" s="6">
        <v>16</v>
      </c>
      <c r="B19" s="14" t="s">
        <v>12</v>
      </c>
      <c r="C19" s="19">
        <v>2362.9</v>
      </c>
      <c r="D19" s="12">
        <v>2376.3</v>
      </c>
      <c r="E19" s="20">
        <f>D19/C19*100</f>
        <v>100.56709975030682</v>
      </c>
      <c r="F19" s="19">
        <v>1084.6</v>
      </c>
      <c r="G19" s="12">
        <v>1041.8</v>
      </c>
      <c r="H19" s="20">
        <f>G19/F19*100</f>
        <v>96.05384473538632</v>
      </c>
      <c r="I19" s="26"/>
      <c r="J19" s="13"/>
      <c r="K19" s="27"/>
      <c r="L19" s="26">
        <v>1587</v>
      </c>
      <c r="M19" s="13">
        <v>1447.7</v>
      </c>
      <c r="N19" s="27"/>
      <c r="O19" s="29">
        <f t="shared" si="0"/>
        <v>5034.5</v>
      </c>
      <c r="P19" s="11">
        <f t="shared" si="1"/>
        <v>4865.8</v>
      </c>
      <c r="Q19" s="30">
        <f>P19/O19*100</f>
        <v>96.64912106465388</v>
      </c>
    </row>
    <row r="20" spans="1:17" ht="69.75" customHeight="1">
      <c r="A20" s="6">
        <v>17</v>
      </c>
      <c r="B20" s="14" t="s">
        <v>27</v>
      </c>
      <c r="C20" s="19">
        <v>2362.9</v>
      </c>
      <c r="D20" s="12">
        <v>2358.9</v>
      </c>
      <c r="E20" s="20">
        <f>D20/C20*100</f>
        <v>99.83071649244573</v>
      </c>
      <c r="F20" s="19">
        <v>1084.6</v>
      </c>
      <c r="G20" s="12">
        <v>1041.8</v>
      </c>
      <c r="H20" s="20">
        <f>G20/F20*100</f>
        <v>96.05384473538632</v>
      </c>
      <c r="I20" s="26"/>
      <c r="J20" s="13"/>
      <c r="K20" s="27"/>
      <c r="L20" s="26">
        <v>1587</v>
      </c>
      <c r="M20" s="13">
        <v>1447.7</v>
      </c>
      <c r="N20" s="27"/>
      <c r="O20" s="29">
        <f t="shared" si="0"/>
        <v>5034.5</v>
      </c>
      <c r="P20" s="11">
        <f t="shared" si="1"/>
        <v>4848.4</v>
      </c>
      <c r="Q20" s="30">
        <f>P20/O20*100</f>
        <v>96.3035058099116</v>
      </c>
    </row>
    <row r="21" spans="1:17" ht="36">
      <c r="A21" s="6">
        <v>18</v>
      </c>
      <c r="B21" s="14" t="s">
        <v>13</v>
      </c>
      <c r="C21" s="19">
        <v>0</v>
      </c>
      <c r="D21" s="12">
        <v>0</v>
      </c>
      <c r="E21" s="20"/>
      <c r="F21" s="19">
        <v>0</v>
      </c>
      <c r="G21" s="12">
        <v>0</v>
      </c>
      <c r="H21" s="20"/>
      <c r="I21" s="19">
        <v>0</v>
      </c>
      <c r="J21" s="12">
        <v>0</v>
      </c>
      <c r="K21" s="27"/>
      <c r="L21" s="19">
        <v>0</v>
      </c>
      <c r="M21" s="12">
        <v>0</v>
      </c>
      <c r="N21" s="27"/>
      <c r="O21" s="29"/>
      <c r="P21" s="11"/>
      <c r="Q21" s="30"/>
    </row>
    <row r="22" spans="1:17" ht="36">
      <c r="A22" s="6">
        <v>19</v>
      </c>
      <c r="B22" s="14" t="s">
        <v>14</v>
      </c>
      <c r="C22" s="19">
        <v>0</v>
      </c>
      <c r="D22" s="12">
        <v>0</v>
      </c>
      <c r="E22" s="20"/>
      <c r="F22" s="19">
        <v>0</v>
      </c>
      <c r="G22" s="12">
        <v>0</v>
      </c>
      <c r="H22" s="20"/>
      <c r="I22" s="19">
        <v>0</v>
      </c>
      <c r="J22" s="12">
        <v>0</v>
      </c>
      <c r="K22" s="27"/>
      <c r="L22" s="19">
        <v>0</v>
      </c>
      <c r="M22" s="12">
        <v>0</v>
      </c>
      <c r="N22" s="27"/>
      <c r="O22" s="29"/>
      <c r="P22" s="11"/>
      <c r="Q22" s="30"/>
    </row>
    <row r="23" spans="1:17" ht="28.5" customHeight="1">
      <c r="A23" s="6">
        <v>20</v>
      </c>
      <c r="B23" s="14" t="s">
        <v>15</v>
      </c>
      <c r="C23" s="19">
        <v>0</v>
      </c>
      <c r="D23" s="12">
        <v>0</v>
      </c>
      <c r="E23" s="20"/>
      <c r="F23" s="19">
        <v>0</v>
      </c>
      <c r="G23" s="12">
        <v>0</v>
      </c>
      <c r="H23" s="20"/>
      <c r="I23" s="19">
        <v>0</v>
      </c>
      <c r="J23" s="12">
        <v>0</v>
      </c>
      <c r="K23" s="27"/>
      <c r="L23" s="19">
        <v>0</v>
      </c>
      <c r="M23" s="12">
        <v>0</v>
      </c>
      <c r="N23" s="27"/>
      <c r="O23" s="29"/>
      <c r="P23" s="11"/>
      <c r="Q23" s="30"/>
    </row>
    <row r="24" spans="1:17" ht="44.25" customHeight="1">
      <c r="A24" s="6">
        <v>21</v>
      </c>
      <c r="B24" s="14" t="s">
        <v>16</v>
      </c>
      <c r="C24" s="19">
        <v>0</v>
      </c>
      <c r="D24" s="12">
        <v>0</v>
      </c>
      <c r="E24" s="20"/>
      <c r="F24" s="19">
        <v>0</v>
      </c>
      <c r="G24" s="12">
        <v>0</v>
      </c>
      <c r="H24" s="20"/>
      <c r="I24" s="19">
        <v>0</v>
      </c>
      <c r="J24" s="12">
        <v>0</v>
      </c>
      <c r="K24" s="27"/>
      <c r="L24" s="19">
        <v>0</v>
      </c>
      <c r="M24" s="12">
        <v>0</v>
      </c>
      <c r="N24" s="27"/>
      <c r="O24" s="29"/>
      <c r="P24" s="11"/>
      <c r="Q24" s="30"/>
    </row>
    <row r="25" spans="1:17" ht="48">
      <c r="A25" s="6">
        <v>22</v>
      </c>
      <c r="B25" s="14" t="s">
        <v>17</v>
      </c>
      <c r="C25" s="19">
        <v>0</v>
      </c>
      <c r="D25" s="12">
        <v>0</v>
      </c>
      <c r="E25" s="20"/>
      <c r="F25" s="19">
        <v>0</v>
      </c>
      <c r="G25" s="12">
        <v>0</v>
      </c>
      <c r="H25" s="20"/>
      <c r="I25" s="19">
        <v>0</v>
      </c>
      <c r="J25" s="12">
        <v>0</v>
      </c>
      <c r="K25" s="27"/>
      <c r="L25" s="19">
        <v>0</v>
      </c>
      <c r="M25" s="12">
        <v>0</v>
      </c>
      <c r="N25" s="27"/>
      <c r="O25" s="29"/>
      <c r="P25" s="11"/>
      <c r="Q25" s="30"/>
    </row>
    <row r="26" spans="1:17" ht="48.75" thickBot="1">
      <c r="A26" s="6">
        <v>23</v>
      </c>
      <c r="B26" s="14" t="s">
        <v>18</v>
      </c>
      <c r="C26" s="21">
        <v>0</v>
      </c>
      <c r="D26" s="22">
        <v>0</v>
      </c>
      <c r="E26" s="23"/>
      <c r="F26" s="21">
        <v>0</v>
      </c>
      <c r="G26" s="22">
        <v>0</v>
      </c>
      <c r="H26" s="23"/>
      <c r="I26" s="21">
        <v>0</v>
      </c>
      <c r="J26" s="22">
        <v>0</v>
      </c>
      <c r="K26" s="28"/>
      <c r="L26" s="21">
        <v>0</v>
      </c>
      <c r="M26" s="22">
        <v>0</v>
      </c>
      <c r="N26" s="28"/>
      <c r="O26" s="31"/>
      <c r="P26" s="32"/>
      <c r="Q26" s="33"/>
    </row>
    <row r="27" spans="9:17" ht="12.75">
      <c r="I27" s="3"/>
      <c r="J27" s="3"/>
      <c r="K27" s="3"/>
      <c r="L27" s="3"/>
      <c r="M27" s="3"/>
      <c r="N27" s="3"/>
      <c r="O27" s="3"/>
      <c r="P27" s="3"/>
      <c r="Q27" s="3"/>
    </row>
    <row r="28" spans="9:17" ht="12.75">
      <c r="I28" s="3"/>
      <c r="J28" s="3"/>
      <c r="K28" s="3"/>
      <c r="L28" s="3"/>
      <c r="M28" s="3"/>
      <c r="N28" s="3"/>
      <c r="O28" s="3"/>
      <c r="P28" s="3"/>
      <c r="Q28" s="3"/>
    </row>
    <row r="29" spans="2:16" ht="15.75">
      <c r="B29" s="7"/>
      <c r="C29" s="7"/>
      <c r="D29" s="7"/>
      <c r="E29" s="7"/>
      <c r="F29" s="7"/>
      <c r="G29" s="7"/>
      <c r="H29" s="7"/>
      <c r="I29" s="8"/>
      <c r="J29" s="8"/>
      <c r="K29" s="8"/>
      <c r="L29" s="8"/>
      <c r="M29" s="8"/>
      <c r="N29" s="8"/>
      <c r="O29" s="8"/>
      <c r="P29" s="3"/>
    </row>
    <row r="30" spans="2:17" ht="15.75">
      <c r="B30" s="7"/>
      <c r="C30" s="7"/>
      <c r="D30" s="7"/>
      <c r="E30" s="7"/>
      <c r="F30" s="7"/>
      <c r="G30" s="7"/>
      <c r="H30" s="7"/>
      <c r="I30" s="8"/>
      <c r="J30" s="8"/>
      <c r="K30" s="8"/>
      <c r="L30" s="8"/>
      <c r="M30" s="8"/>
      <c r="N30" s="8"/>
      <c r="O30" s="8"/>
      <c r="P30" s="3"/>
      <c r="Q30" s="3"/>
    </row>
    <row r="31" spans="9:17" ht="12.75">
      <c r="I31" s="4"/>
      <c r="J31" s="5"/>
      <c r="K31" s="5"/>
      <c r="L31" s="5"/>
      <c r="M31" s="5"/>
      <c r="N31" s="5"/>
      <c r="O31" s="5"/>
      <c r="P31" s="3"/>
      <c r="Q31" s="3"/>
    </row>
    <row r="32" spans="9:17" ht="12.75">
      <c r="I32" s="3"/>
      <c r="J32" s="3"/>
      <c r="K32" s="3"/>
      <c r="L32" s="3"/>
      <c r="M32" s="3"/>
      <c r="N32" s="3"/>
      <c r="O32" s="3"/>
      <c r="P32" s="3"/>
      <c r="Q32" s="3"/>
    </row>
    <row r="33" spans="9:17" ht="12.75">
      <c r="I33" s="3"/>
      <c r="J33" s="3"/>
      <c r="K33" s="3"/>
      <c r="L33" s="3"/>
      <c r="M33" s="3"/>
      <c r="N33" s="3"/>
      <c r="O33" s="3"/>
      <c r="P33" s="3"/>
      <c r="Q33" s="3"/>
    </row>
    <row r="34" spans="9:17" ht="12.75">
      <c r="I34" s="3"/>
      <c r="J34" s="3"/>
      <c r="K34" s="3"/>
      <c r="L34" s="3"/>
      <c r="M34" s="3"/>
      <c r="N34" s="3"/>
      <c r="O34" s="3"/>
      <c r="P34" s="3"/>
      <c r="Q34" s="3"/>
    </row>
    <row r="35" spans="9:17" ht="12.75">
      <c r="I35" s="3"/>
      <c r="J35" s="3"/>
      <c r="K35" s="3"/>
      <c r="L35" s="3"/>
      <c r="M35" s="3"/>
      <c r="N35" s="3"/>
      <c r="O35" s="3"/>
      <c r="P35" s="3"/>
      <c r="Q35" s="3"/>
    </row>
    <row r="36" spans="9:17" ht="12.75">
      <c r="I36" s="3"/>
      <c r="J36" s="3"/>
      <c r="K36" s="3"/>
      <c r="L36" s="3"/>
      <c r="M36" s="3"/>
      <c r="N36" s="3"/>
      <c r="O36" s="3"/>
      <c r="P36" s="3"/>
      <c r="Q36" s="3"/>
    </row>
    <row r="37" spans="9:17" ht="12.75">
      <c r="I37" s="3"/>
      <c r="J37" s="3"/>
      <c r="K37" s="3"/>
      <c r="L37" s="3"/>
      <c r="M37" s="3"/>
      <c r="N37" s="3"/>
      <c r="O37" s="3"/>
      <c r="P37" s="3"/>
      <c r="Q37" s="3"/>
    </row>
    <row r="38" spans="9:17" ht="12.75">
      <c r="I38" s="3"/>
      <c r="J38" s="3"/>
      <c r="K38" s="3"/>
      <c r="L38" s="3"/>
      <c r="M38" s="3"/>
      <c r="N38" s="3"/>
      <c r="O38" s="3"/>
      <c r="P38" s="3"/>
      <c r="Q38" s="3"/>
    </row>
    <row r="39" spans="9:17" ht="12.75">
      <c r="I39" s="3"/>
      <c r="J39" s="3"/>
      <c r="K39" s="3"/>
      <c r="L39" s="3"/>
      <c r="M39" s="3"/>
      <c r="N39" s="3"/>
      <c r="O39" s="3"/>
      <c r="P39" s="3"/>
      <c r="Q39" s="3"/>
    </row>
    <row r="40" spans="9:17" ht="12.75">
      <c r="I40" s="3"/>
      <c r="J40" s="3"/>
      <c r="K40" s="3"/>
      <c r="L40" s="3"/>
      <c r="M40" s="3"/>
      <c r="N40" s="3"/>
      <c r="O40" s="3"/>
      <c r="P40" s="3"/>
      <c r="Q40" s="3"/>
    </row>
  </sheetData>
  <sheetProtection/>
  <mergeCells count="8">
    <mergeCell ref="A1:Q1"/>
    <mergeCell ref="A2:A3"/>
    <mergeCell ref="B2:B3"/>
    <mergeCell ref="I2:K2"/>
    <mergeCell ref="L2:N2"/>
    <mergeCell ref="O2:Q2"/>
    <mergeCell ref="F2:H2"/>
    <mergeCell ref="C2:E2"/>
  </mergeCells>
  <printOptions/>
  <pageMargins left="0.1968503937007874" right="0.1968503937007874" top="1.1811023622047245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2019-03-21T09:00:54Z</cp:lastPrinted>
  <dcterms:created xsi:type="dcterms:W3CDTF">2013-03-15T09:13:42Z</dcterms:created>
  <dcterms:modified xsi:type="dcterms:W3CDTF">2019-03-21T09:01:00Z</dcterms:modified>
  <cp:category/>
  <cp:version/>
  <cp:contentType/>
  <cp:contentStatus/>
</cp:coreProperties>
</file>