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2" i="1" l="1"/>
  <c r="D31" i="1"/>
  <c r="F38" i="1" l="1"/>
  <c r="E74" i="1"/>
  <c r="E20" i="1" l="1"/>
  <c r="D20" i="1"/>
  <c r="E40" i="1" l="1"/>
  <c r="E39" i="1" s="1"/>
  <c r="E36" i="1"/>
  <c r="F36" i="1" s="1"/>
  <c r="E31" i="1"/>
  <c r="E24" i="1"/>
  <c r="E16" i="1"/>
  <c r="E13" i="1"/>
  <c r="E11" i="1"/>
  <c r="E8" i="1"/>
  <c r="E7" i="1" l="1"/>
  <c r="E49" i="1" s="1"/>
  <c r="F100" i="1"/>
  <c r="F98" i="1"/>
  <c r="F30" i="1"/>
  <c r="F29" i="1"/>
  <c r="D11" i="1"/>
  <c r="F62" i="1"/>
  <c r="F61" i="1"/>
  <c r="F60" i="1"/>
  <c r="F57" i="1"/>
  <c r="F55" i="1"/>
  <c r="F54" i="1"/>
  <c r="F53" i="1"/>
  <c r="F52" i="1"/>
  <c r="E99" i="1"/>
  <c r="E97" i="1"/>
  <c r="F96" i="1"/>
  <c r="F95" i="1"/>
  <c r="E94" i="1"/>
  <c r="F93" i="1"/>
  <c r="F92" i="1"/>
  <c r="F91" i="1"/>
  <c r="F90" i="1"/>
  <c r="F89" i="1"/>
  <c r="E88" i="1"/>
  <c r="F78" i="1"/>
  <c r="F75" i="1"/>
  <c r="F80" i="1"/>
  <c r="F79" i="1"/>
  <c r="F77" i="1"/>
  <c r="F83" i="1"/>
  <c r="F82" i="1"/>
  <c r="D74" i="1" l="1"/>
  <c r="F74" i="1" s="1"/>
  <c r="D88" i="1"/>
  <c r="D97" i="1"/>
  <c r="D99" i="1"/>
  <c r="D94" i="1"/>
  <c r="E81" i="1"/>
  <c r="D81" i="1"/>
  <c r="E76" i="1"/>
  <c r="D76" i="1"/>
  <c r="E59" i="1" l="1"/>
  <c r="D59" i="1"/>
  <c r="E51" i="1"/>
  <c r="D51" i="1"/>
  <c r="E63" i="1" l="1"/>
  <c r="F64" i="1" l="1"/>
  <c r="D63" i="1"/>
  <c r="F47" i="1" l="1"/>
  <c r="F48" i="1" l="1"/>
  <c r="E68" i="1" l="1"/>
  <c r="D68" i="1"/>
  <c r="F28" i="1" l="1"/>
  <c r="F27" i="1"/>
  <c r="F26" i="1"/>
  <c r="F25" i="1"/>
  <c r="F66" i="1"/>
  <c r="D24" i="1"/>
  <c r="F43" i="1"/>
  <c r="F9" i="1"/>
  <c r="D16" i="1"/>
  <c r="F18" i="1"/>
  <c r="E84" i="1"/>
  <c r="E101" i="1" s="1"/>
  <c r="D40" i="1"/>
  <c r="D39" i="1" s="1"/>
  <c r="F99" i="1"/>
  <c r="F97" i="1"/>
  <c r="F94" i="1"/>
  <c r="D8" i="1"/>
  <c r="D13" i="1"/>
  <c r="D36" i="1"/>
  <c r="F33" i="1"/>
  <c r="F32" i="1"/>
  <c r="F17" i="1"/>
  <c r="F16" i="1"/>
  <c r="F46" i="1"/>
  <c r="F59" i="1"/>
  <c r="F67" i="1"/>
  <c r="F31" i="1"/>
  <c r="F72" i="1"/>
  <c r="F58" i="1"/>
  <c r="F45" i="1"/>
  <c r="F22" i="1"/>
  <c r="F86" i="1"/>
  <c r="F88" i="1"/>
  <c r="F84" i="1"/>
  <c r="F81" i="1"/>
  <c r="F76" i="1"/>
  <c r="F70" i="1"/>
  <c r="F68" i="1"/>
  <c r="F65" i="1"/>
  <c r="F63" i="1"/>
  <c r="F51" i="1"/>
  <c r="F44" i="1"/>
  <c r="F23" i="1"/>
  <c r="F21" i="1"/>
  <c r="B9" i="2"/>
  <c r="F42" i="1"/>
  <c r="F41" i="1"/>
  <c r="F35" i="1"/>
  <c r="F34" i="1"/>
  <c r="F24" i="1"/>
  <c r="F20" i="1"/>
  <c r="F15" i="1"/>
  <c r="F14" i="1"/>
  <c r="F13" i="1"/>
  <c r="F12" i="1"/>
  <c r="F11" i="1"/>
  <c r="F10" i="1"/>
  <c r="F8" i="1"/>
  <c r="D7" i="1" l="1"/>
  <c r="D49" i="1" s="1"/>
  <c r="D101" i="1"/>
  <c r="F101" i="1"/>
  <c r="F40" i="1"/>
  <c r="F7" i="1" l="1"/>
  <c r="F39" i="1"/>
  <c r="F49" i="1"/>
  <c r="D102" i="1"/>
</calcChain>
</file>

<file path=xl/sharedStrings.xml><?xml version="1.0" encoding="utf-8"?>
<sst xmlns="http://schemas.openxmlformats.org/spreadsheetml/2006/main" count="183" uniqueCount="183">
  <si>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</si>
  <si>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</si>
  <si>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</si>
  <si>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</si>
  <si>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</si>
  <si>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</si>
  <si>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</si>
  <si>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</si>
  <si>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</si>
  <si>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</si>
  <si>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</si>
  <si>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</si>
  <si>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</si>
  <si>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</si>
  <si>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</si>
  <si>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</si>
  <si>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</si>
  <si>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</si>
  <si>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</si>
  <si>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</si>
  <si>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</si>
  <si>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</si>
  <si>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</si>
  <si>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</si>
  <si>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</si>
  <si>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</si>
  <si>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</si>
  <si>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</si>
  <si>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</si>
  <si>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</si>
  <si>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</si>
  <si>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</si>
  <si>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</si>
  <si>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</si>
  <si>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</si>
  <si>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</si>
  <si>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0900</t>
  </si>
  <si>
    <t>0901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</si>
  <si>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</si>
  <si>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</si>
  <si>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</si>
  <si>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</si>
  <si>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</si>
  <si>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</si>
  <si>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</si>
  <si>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</si>
  <si>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</si>
  <si>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</si>
  <si>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</si>
  <si>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</si>
  <si>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</si>
  <si>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</si>
  <si>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</si>
  <si>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</si>
  <si>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</si>
  <si>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</si>
  <si>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</si>
  <si>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</si>
  <si>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</si>
  <si>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</si>
  <si>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</si>
  <si>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</si>
  <si>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0200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</si>
  <si>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</si>
  <si>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</si>
  <si>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</si>
  <si>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</si>
  <si>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</si>
  <si>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</si>
  <si>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</si>
  <si>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</si>
  <si>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</si>
  <si>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</si>
  <si>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</si>
  <si>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</si>
  <si>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</si>
  <si>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</si>
  <si>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</si>
  <si>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</si>
  <si>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</si>
  <si>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</si>
  <si>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</si>
  <si>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</si>
  <si>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</si>
  <si>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</si>
  <si>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</si>
  <si>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Стационарная медицинская помощь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</si>
  <si>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</si>
  <si>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</si>
  <si>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</si>
  <si>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</si>
  <si>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</si>
  <si>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</si>
  <si>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</si>
  <si>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</si>
  <si>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</si>
  <si>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</si>
  <si>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</si>
  <si>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</si>
  <si>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</si>
  <si>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</si>
  <si>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</si>
  <si>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</si>
  <si>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</si>
  <si>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</si>
  <si>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</si>
  <si>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</si>
  <si>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</si>
  <si>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</si>
  <si>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</si>
  <si>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</si>
  <si>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</si>
  <si>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</si>
  <si>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</si>
  <si>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</si>
  <si>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</si>
  <si>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</si>
  <si>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</si>
  <si>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</si>
  <si>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</si>
  <si>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Здравоохранение</t>
  </si>
  <si>
    <t>0505</t>
  </si>
  <si>
    <t>Доходы бюджетов городских округов от возврата бюджетными учреждениями остатков субсидий прошлых лет</t>
  </si>
  <si>
    <t>0405</t>
  </si>
  <si>
    <t>Сельское хозяйство и рыболовство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</si>
  <si>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</si>
  <si>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</si>
  <si>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</si>
  <si>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</si>
  <si>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</si>
  <si>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</si>
  <si>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</si>
  <si>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</si>
  <si>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</si>
  <si>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0309</t>
  </si>
  <si>
    <t>0310</t>
  </si>
  <si>
    <t>0314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</si>
  <si>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</si>
  <si>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</si>
  <si>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</si>
  <si>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</si>
  <si>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</si>
  <si>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</si>
  <si>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</si>
  <si>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</si>
  <si>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</si>
  <si>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</si>
  <si>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</si>
  <si>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</si>
  <si>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</si>
  <si>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</si>
  <si>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</si>
  <si>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</si>
  <si>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</si>
  <si>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</si>
  <si>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</si>
  <si>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</si>
  <si>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</si>
  <si>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</si>
  <si>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</si>
  <si>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</si>
  <si>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</si>
  <si>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</si>
  <si>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</si>
  <si>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</si>
  <si>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</si>
  <si>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</si>
  <si>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</si>
  <si>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</si>
  <si>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</si>
  <si>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</si>
  <si>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</si>
  <si>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</si>
  <si>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</si>
  <si>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</si>
  <si>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</si>
  <si>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</si>
  <si>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Национальная оборона</t>
  </si>
  <si>
    <t>Национальная безопасность и правоохранительная деятельность</t>
  </si>
  <si>
    <t>Общегосударственные вопросы</t>
  </si>
  <si>
    <t>2 02 04010 04 0000 180</t>
  </si>
  <si>
    <t>Другие вопросы в области средств массовой информации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</si>
  <si>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января 2014 года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</si>
</sst>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2" fillId="0" borderId="4" xfId="0" applyNumberFormat="1" applyFont="1" applyFill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view="pageBreakPreview" zoomScaleNormal="75" workbookViewId="0">
      <selection activeCell="F102" sqref="F102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89" t="s">
        <v>182</v>
      </c>
      <c r="C2" s="90"/>
      <c r="D2" s="90"/>
      <c r="E2" s="90"/>
      <c r="F2" s="90"/>
    </row>
    <row r="3" spans="1:6" ht="30.75" customHeight="1" thickBot="1" x14ac:dyDescent="0.25">
      <c r="B3" s="90"/>
      <c r="C3" s="90"/>
      <c r="D3" s="90"/>
      <c r="E3" s="90"/>
      <c r="F3" s="90"/>
    </row>
    <row r="4" spans="1:6" ht="12.75" customHeight="1" x14ac:dyDescent="0.2">
      <c r="A4" s="2"/>
      <c r="B4" s="91" t="s">
        <v>125</v>
      </c>
      <c r="C4" s="92"/>
      <c r="D4" s="98" t="s">
        <v>0</v>
      </c>
      <c r="E4" s="100" t="s">
        <v>1</v>
      </c>
      <c r="F4" s="95" t="s">
        <v>2</v>
      </c>
    </row>
    <row r="5" spans="1:6" ht="13.5" thickBot="1" x14ac:dyDescent="0.25">
      <c r="A5" s="2"/>
      <c r="B5" s="93"/>
      <c r="C5" s="94"/>
      <c r="D5" s="99"/>
      <c r="E5" s="101"/>
      <c r="F5" s="96"/>
    </row>
    <row r="6" spans="1:6" ht="19.5" customHeight="1" x14ac:dyDescent="0.2">
      <c r="B6" s="102" t="s">
        <v>4</v>
      </c>
      <c r="C6" s="103"/>
      <c r="D6" s="103"/>
      <c r="E6" s="103"/>
      <c r="F6" s="104"/>
    </row>
    <row r="7" spans="1:6" ht="14.25" customHeight="1" x14ac:dyDescent="0.25">
      <c r="B7" s="26" t="s">
        <v>3</v>
      </c>
      <c r="C7" s="81" t="s">
        <v>63</v>
      </c>
      <c r="D7" s="82">
        <f>SUM(D8+D11+D13+D16+D19+D20+D24+D31+D34+D35+D36+D30+D29)</f>
        <v>220253104.29999998</v>
      </c>
      <c r="E7" s="82">
        <f>SUM(E8+E11+E13+E16+E19+E20+E24+E31+E34+E35+E36+E30+E29)</f>
        <v>219982613.43000001</v>
      </c>
      <c r="F7" s="83">
        <f t="shared" ref="F7:F18" si="0">E7*100/D7</f>
        <v>99.877190893240922</v>
      </c>
    </row>
    <row r="8" spans="1:6" ht="15.75" customHeight="1" x14ac:dyDescent="0.2">
      <c r="B8" s="26" t="s">
        <v>48</v>
      </c>
      <c r="C8" s="28" t="s">
        <v>103</v>
      </c>
      <c r="D8" s="61">
        <f>SUM(D9+D10)</f>
        <v>183211113.34</v>
      </c>
      <c r="E8" s="59">
        <f>E9+E10</f>
        <v>184066224.79999998</v>
      </c>
      <c r="F8" s="18">
        <f t="shared" si="0"/>
        <v>100.46673558410897</v>
      </c>
    </row>
    <row r="9" spans="1:6" ht="14.25" customHeight="1" x14ac:dyDescent="0.2">
      <c r="B9" s="26" t="s">
        <v>5</v>
      </c>
      <c r="C9" s="29" t="s">
        <v>6</v>
      </c>
      <c r="D9" s="62">
        <v>9200000</v>
      </c>
      <c r="E9" s="62">
        <v>6720764.8899999997</v>
      </c>
      <c r="F9" s="19">
        <f t="shared" si="0"/>
        <v>73.051792282608702</v>
      </c>
    </row>
    <row r="10" spans="1:6" ht="17.25" customHeight="1" x14ac:dyDescent="0.2">
      <c r="B10" s="26" t="s">
        <v>7</v>
      </c>
      <c r="C10" s="29" t="s">
        <v>8</v>
      </c>
      <c r="D10" s="62">
        <v>174011113.34</v>
      </c>
      <c r="E10" s="62">
        <v>177345459.91</v>
      </c>
      <c r="F10" s="19">
        <f t="shared" si="0"/>
        <v>101.91616874692654</v>
      </c>
    </row>
    <row r="11" spans="1:6" ht="17.25" customHeight="1" x14ac:dyDescent="0.2">
      <c r="B11" s="27" t="s">
        <v>40</v>
      </c>
      <c r="C11" s="30" t="s">
        <v>43</v>
      </c>
      <c r="D11" s="61">
        <f>D12</f>
        <v>15306000</v>
      </c>
      <c r="E11" s="59">
        <f>E12</f>
        <v>14629083.25</v>
      </c>
      <c r="F11" s="18">
        <f t="shared" si="0"/>
        <v>95.577441852868162</v>
      </c>
    </row>
    <row r="12" spans="1:6" ht="26.25" customHeight="1" x14ac:dyDescent="0.2">
      <c r="B12" s="26" t="s">
        <v>57</v>
      </c>
      <c r="C12" s="29" t="s">
        <v>41</v>
      </c>
      <c r="D12" s="62">
        <v>15306000</v>
      </c>
      <c r="E12" s="62">
        <v>14629083.25</v>
      </c>
      <c r="F12" s="19">
        <f t="shared" si="0"/>
        <v>95.577441852868162</v>
      </c>
    </row>
    <row r="13" spans="1:6" x14ac:dyDescent="0.2">
      <c r="B13" s="26" t="s">
        <v>9</v>
      </c>
      <c r="C13" s="30" t="s">
        <v>10</v>
      </c>
      <c r="D13" s="61">
        <f>SUM(D14+D15)</f>
        <v>2755500</v>
      </c>
      <c r="E13" s="59">
        <f>E14+E15</f>
        <v>2693416.83</v>
      </c>
      <c r="F13" s="18">
        <f t="shared" si="0"/>
        <v>97.746936309199782</v>
      </c>
    </row>
    <row r="14" spans="1:6" x14ac:dyDescent="0.2">
      <c r="B14" s="26" t="s">
        <v>58</v>
      </c>
      <c r="C14" s="29" t="s">
        <v>11</v>
      </c>
      <c r="D14" s="62">
        <v>1480500</v>
      </c>
      <c r="E14" s="62">
        <v>1434605.05</v>
      </c>
      <c r="F14" s="19">
        <f t="shared" si="0"/>
        <v>96.90003714961162</v>
      </c>
    </row>
    <row r="15" spans="1:6" ht="15.75" customHeight="1" x14ac:dyDescent="0.2">
      <c r="B15" s="26" t="s">
        <v>55</v>
      </c>
      <c r="C15" s="29" t="s">
        <v>42</v>
      </c>
      <c r="D15" s="62">
        <v>1275000</v>
      </c>
      <c r="E15" s="62">
        <v>1258811.78</v>
      </c>
      <c r="F15" s="19">
        <f t="shared" si="0"/>
        <v>98.730335686274515</v>
      </c>
    </row>
    <row r="16" spans="1:6" ht="16.5" customHeight="1" x14ac:dyDescent="0.2">
      <c r="B16" s="26" t="s">
        <v>12</v>
      </c>
      <c r="C16" s="30" t="s">
        <v>13</v>
      </c>
      <c r="D16" s="61">
        <f>SUM(D17:D18)</f>
        <v>3354000</v>
      </c>
      <c r="E16" s="61">
        <f>E17+E18</f>
        <v>3448620.61</v>
      </c>
      <c r="F16" s="19">
        <f t="shared" si="0"/>
        <v>102.82112731067382</v>
      </c>
    </row>
    <row r="17" spans="1:6" ht="27.75" customHeight="1" x14ac:dyDescent="0.2">
      <c r="B17" s="31" t="s">
        <v>89</v>
      </c>
      <c r="C17" s="32" t="s">
        <v>88</v>
      </c>
      <c r="D17" s="63">
        <v>3348000</v>
      </c>
      <c r="E17" s="63">
        <v>3448620.61</v>
      </c>
      <c r="F17" s="19">
        <f t="shared" si="0"/>
        <v>103.00539456391876</v>
      </c>
    </row>
    <row r="18" spans="1:6" ht="29.25" customHeight="1" x14ac:dyDescent="0.2">
      <c r="B18" s="31" t="s">
        <v>104</v>
      </c>
      <c r="C18" s="32" t="s">
        <v>105</v>
      </c>
      <c r="D18" s="63">
        <v>6000</v>
      </c>
      <c r="E18" s="63">
        <v>0</v>
      </c>
      <c r="F18" s="19">
        <f t="shared" si="0"/>
        <v>0</v>
      </c>
    </row>
    <row r="19" spans="1:6" ht="49.5" customHeight="1" x14ac:dyDescent="0.2">
      <c r="B19" s="26" t="s">
        <v>14</v>
      </c>
      <c r="C19" s="30" t="s">
        <v>54</v>
      </c>
      <c r="D19" s="61">
        <v>0</v>
      </c>
      <c r="E19" s="61">
        <v>-5650.48</v>
      </c>
      <c r="F19" s="18">
        <v>0</v>
      </c>
    </row>
    <row r="20" spans="1:6" ht="42.75" customHeight="1" x14ac:dyDescent="0.2">
      <c r="B20" s="26" t="s">
        <v>15</v>
      </c>
      <c r="C20" s="30" t="s">
        <v>16</v>
      </c>
      <c r="D20" s="61">
        <f>D21+D22+D23</f>
        <v>7405000</v>
      </c>
      <c r="E20" s="61">
        <f>E21+E22+E23</f>
        <v>7944998.4399999995</v>
      </c>
      <c r="F20" s="18">
        <f t="shared" ref="F20:F38" si="1">E20*100/D20</f>
        <v>107.29234895340986</v>
      </c>
    </row>
    <row r="21" spans="1:6" x14ac:dyDescent="0.2">
      <c r="B21" s="26" t="s">
        <v>80</v>
      </c>
      <c r="C21" s="33" t="s">
        <v>69</v>
      </c>
      <c r="D21" s="62">
        <v>4000000</v>
      </c>
      <c r="E21" s="62">
        <v>4025138.35</v>
      </c>
      <c r="F21" s="21">
        <f t="shared" si="1"/>
        <v>100.62845874999999</v>
      </c>
    </row>
    <row r="22" spans="1:6" ht="25.5" x14ac:dyDescent="0.2">
      <c r="B22" s="26" t="s">
        <v>81</v>
      </c>
      <c r="C22" s="33" t="s">
        <v>78</v>
      </c>
      <c r="D22" s="62">
        <v>1100000</v>
      </c>
      <c r="E22" s="62">
        <v>1215009.56</v>
      </c>
      <c r="F22" s="21">
        <f t="shared" si="1"/>
        <v>110.45541454545454</v>
      </c>
    </row>
    <row r="23" spans="1:6" ht="38.25" x14ac:dyDescent="0.2">
      <c r="B23" s="26" t="s">
        <v>82</v>
      </c>
      <c r="C23" s="33" t="s">
        <v>79</v>
      </c>
      <c r="D23" s="62">
        <v>2305000</v>
      </c>
      <c r="E23" s="62">
        <v>2704850.53</v>
      </c>
      <c r="F23" s="21">
        <f t="shared" si="1"/>
        <v>117.3470945770065</v>
      </c>
    </row>
    <row r="24" spans="1:6" ht="25.5" x14ac:dyDescent="0.2">
      <c r="A24" s="3"/>
      <c r="B24" s="34" t="s">
        <v>49</v>
      </c>
      <c r="C24" s="30" t="s">
        <v>87</v>
      </c>
      <c r="D24" s="61">
        <f>SUM(D25:D28)</f>
        <v>371000</v>
      </c>
      <c r="E24" s="61">
        <f>E25+E26+E27+E28</f>
        <v>353182.83999999997</v>
      </c>
      <c r="F24" s="20">
        <f t="shared" si="1"/>
        <v>95.197530997304582</v>
      </c>
    </row>
    <row r="25" spans="1:6" ht="25.5" x14ac:dyDescent="0.2">
      <c r="A25" s="3"/>
      <c r="B25" s="34" t="s">
        <v>106</v>
      </c>
      <c r="C25" s="32" t="s">
        <v>107</v>
      </c>
      <c r="D25" s="63">
        <v>80000</v>
      </c>
      <c r="E25" s="63">
        <v>71911.83</v>
      </c>
      <c r="F25" s="21">
        <f t="shared" si="1"/>
        <v>89.889787499999997</v>
      </c>
    </row>
    <row r="26" spans="1:6" ht="25.5" x14ac:dyDescent="0.2">
      <c r="A26" s="3"/>
      <c r="B26" s="34" t="s">
        <v>108</v>
      </c>
      <c r="C26" s="32" t="s">
        <v>109</v>
      </c>
      <c r="D26" s="63">
        <v>20000</v>
      </c>
      <c r="E26" s="63">
        <v>19466.75</v>
      </c>
      <c r="F26" s="21">
        <f t="shared" si="1"/>
        <v>97.333749999999995</v>
      </c>
    </row>
    <row r="27" spans="1:6" ht="25.5" x14ac:dyDescent="0.2">
      <c r="A27" s="3"/>
      <c r="B27" s="34" t="s">
        <v>110</v>
      </c>
      <c r="C27" s="32" t="s">
        <v>111</v>
      </c>
      <c r="D27" s="63">
        <v>61000</v>
      </c>
      <c r="E27" s="63">
        <v>59206.66</v>
      </c>
      <c r="F27" s="21">
        <f t="shared" si="1"/>
        <v>97.060098360655743</v>
      </c>
    </row>
    <row r="28" spans="1:6" ht="19.5" customHeight="1" x14ac:dyDescent="0.2">
      <c r="B28" s="26" t="s">
        <v>112</v>
      </c>
      <c r="C28" s="32" t="s">
        <v>113</v>
      </c>
      <c r="D28" s="64">
        <v>210000</v>
      </c>
      <c r="E28" s="62">
        <v>202597.6</v>
      </c>
      <c r="F28" s="21">
        <f t="shared" si="1"/>
        <v>96.475047619047615</v>
      </c>
    </row>
    <row r="29" spans="1:6" ht="28.5" customHeight="1" x14ac:dyDescent="0.2">
      <c r="B29" s="26" t="s">
        <v>83</v>
      </c>
      <c r="C29" s="28" t="s">
        <v>115</v>
      </c>
      <c r="D29" s="65">
        <v>143006.54</v>
      </c>
      <c r="E29" s="65">
        <v>142843.51</v>
      </c>
      <c r="F29" s="19">
        <f t="shared" si="1"/>
        <v>99.885998220780664</v>
      </c>
    </row>
    <row r="30" spans="1:6" ht="28.5" hidden="1" customHeight="1" x14ac:dyDescent="0.2">
      <c r="B30" s="26" t="s">
        <v>114</v>
      </c>
      <c r="C30" s="29"/>
      <c r="D30" s="64"/>
      <c r="E30" s="62"/>
      <c r="F30" s="19" t="e">
        <f t="shared" si="1"/>
        <v>#DIV/0!</v>
      </c>
    </row>
    <row r="31" spans="1:6" ht="28.5" customHeight="1" x14ac:dyDescent="0.2">
      <c r="B31" s="26" t="s">
        <v>59</v>
      </c>
      <c r="C31" s="28" t="s">
        <v>102</v>
      </c>
      <c r="D31" s="66">
        <f>SUM(D32:D33)</f>
        <v>6045500</v>
      </c>
      <c r="E31" s="66">
        <f>SUM(E32:E33)</f>
        <v>4965768.38</v>
      </c>
      <c r="F31" s="22">
        <f t="shared" si="1"/>
        <v>82.139912000661653</v>
      </c>
    </row>
    <row r="32" spans="1:6" ht="15.75" customHeight="1" x14ac:dyDescent="0.2">
      <c r="B32" s="26" t="s">
        <v>92</v>
      </c>
      <c r="C32" s="32" t="s">
        <v>90</v>
      </c>
      <c r="D32" s="67">
        <v>4948600</v>
      </c>
      <c r="E32" s="63">
        <v>4532178.26</v>
      </c>
      <c r="F32" s="23">
        <f t="shared" si="1"/>
        <v>91.585059612819791</v>
      </c>
    </row>
    <row r="33" spans="1:7" ht="17.25" customHeight="1" x14ac:dyDescent="0.2">
      <c r="B33" s="26" t="s">
        <v>93</v>
      </c>
      <c r="C33" s="32" t="s">
        <v>91</v>
      </c>
      <c r="D33" s="67">
        <v>1096900</v>
      </c>
      <c r="E33" s="63">
        <v>433590.12</v>
      </c>
      <c r="F33" s="23">
        <f t="shared" si="1"/>
        <v>39.528682651107665</v>
      </c>
    </row>
    <row r="34" spans="1:7" ht="15" customHeight="1" x14ac:dyDescent="0.2">
      <c r="B34" s="26" t="s">
        <v>52</v>
      </c>
      <c r="C34" s="30" t="s">
        <v>53</v>
      </c>
      <c r="D34" s="66">
        <v>42000</v>
      </c>
      <c r="E34" s="65">
        <v>38700</v>
      </c>
      <c r="F34" s="22">
        <f t="shared" si="1"/>
        <v>92.142857142857139</v>
      </c>
    </row>
    <row r="35" spans="1:7" ht="15" customHeight="1" x14ac:dyDescent="0.2">
      <c r="A35" s="3"/>
      <c r="B35" s="26" t="s">
        <v>50</v>
      </c>
      <c r="C35" s="30" t="s">
        <v>51</v>
      </c>
      <c r="D35" s="59">
        <v>943200</v>
      </c>
      <c r="E35" s="61">
        <v>1026140.83</v>
      </c>
      <c r="F35" s="18">
        <f t="shared" si="1"/>
        <v>108.7935570398643</v>
      </c>
    </row>
    <row r="36" spans="1:7" x14ac:dyDescent="0.2">
      <c r="B36" s="26" t="s">
        <v>61</v>
      </c>
      <c r="C36" s="28" t="s">
        <v>17</v>
      </c>
      <c r="D36" s="66">
        <f>SUM(D37:D38)</f>
        <v>676784.42</v>
      </c>
      <c r="E36" s="66">
        <f>E37+E38</f>
        <v>679284.42</v>
      </c>
      <c r="F36" s="19">
        <f t="shared" si="1"/>
        <v>100.36939384627087</v>
      </c>
    </row>
    <row r="37" spans="1:7" ht="25.5" x14ac:dyDescent="0.2">
      <c r="B37" s="26" t="s">
        <v>84</v>
      </c>
      <c r="C37" s="32" t="s">
        <v>75</v>
      </c>
      <c r="D37" s="67">
        <v>0</v>
      </c>
      <c r="E37" s="63">
        <v>2500</v>
      </c>
      <c r="F37" s="19">
        <v>0</v>
      </c>
    </row>
    <row r="38" spans="1:7" ht="18" customHeight="1" x14ac:dyDescent="0.2">
      <c r="B38" s="26" t="s">
        <v>85</v>
      </c>
      <c r="C38" s="32" t="s">
        <v>76</v>
      </c>
      <c r="D38" s="67">
        <v>676784.42</v>
      </c>
      <c r="E38" s="63">
        <v>676784.42</v>
      </c>
      <c r="F38" s="19">
        <f t="shared" si="1"/>
        <v>100</v>
      </c>
    </row>
    <row r="39" spans="1:7" ht="18.75" customHeight="1" x14ac:dyDescent="0.25">
      <c r="B39" s="26"/>
      <c r="C39" s="84" t="s">
        <v>44</v>
      </c>
      <c r="D39" s="82">
        <f>SUM(D40+D48+D47)</f>
        <v>702400111.38</v>
      </c>
      <c r="E39" s="82">
        <f>SUM(E40+E48+E47)</f>
        <v>650030205.89999998</v>
      </c>
      <c r="F39" s="83">
        <f t="shared" ref="F39:F48" si="2">E39*100/D39</f>
        <v>92.544149035354039</v>
      </c>
    </row>
    <row r="40" spans="1:7" ht="21" customHeight="1" x14ac:dyDescent="0.2">
      <c r="B40" s="29" t="s">
        <v>18</v>
      </c>
      <c r="C40" s="85" t="s">
        <v>77</v>
      </c>
      <c r="D40" s="59">
        <f>SUM(D41+D44+D45+D46)</f>
        <v>704891415.68000007</v>
      </c>
      <c r="E40" s="59">
        <f>SUM(E41+E44+E45+E46)</f>
        <v>652521510.20000005</v>
      </c>
      <c r="F40" s="18">
        <f t="shared" si="2"/>
        <v>92.570500318906653</v>
      </c>
    </row>
    <row r="41" spans="1:7" ht="27.75" customHeight="1" x14ac:dyDescent="0.2">
      <c r="B41" s="26" t="s">
        <v>46</v>
      </c>
      <c r="C41" s="29" t="s">
        <v>19</v>
      </c>
      <c r="D41" s="64">
        <v>51629600</v>
      </c>
      <c r="E41" s="64">
        <v>51629600</v>
      </c>
      <c r="F41" s="19">
        <f t="shared" si="2"/>
        <v>100</v>
      </c>
      <c r="G41" s="3"/>
    </row>
    <row r="42" spans="1:7" ht="16.5" customHeight="1" x14ac:dyDescent="0.2">
      <c r="B42" s="26" t="s">
        <v>56</v>
      </c>
      <c r="C42" s="29" t="s">
        <v>60</v>
      </c>
      <c r="D42" s="64">
        <v>16214000</v>
      </c>
      <c r="E42" s="62">
        <v>16214000</v>
      </c>
      <c r="F42" s="19">
        <f t="shared" si="2"/>
        <v>100</v>
      </c>
      <c r="G42" s="3"/>
    </row>
    <row r="43" spans="1:7" ht="27.75" customHeight="1" x14ac:dyDescent="0.2">
      <c r="B43" s="26" t="s">
        <v>72</v>
      </c>
      <c r="C43" s="29" t="s">
        <v>71</v>
      </c>
      <c r="D43" s="64">
        <v>35415600</v>
      </c>
      <c r="E43" s="62">
        <v>35415600</v>
      </c>
      <c r="F43" s="19">
        <f t="shared" si="2"/>
        <v>100</v>
      </c>
      <c r="G43" s="3"/>
    </row>
    <row r="44" spans="1:7" ht="24.75" customHeight="1" x14ac:dyDescent="0.2">
      <c r="B44" s="26" t="s">
        <v>47</v>
      </c>
      <c r="C44" s="33" t="s">
        <v>65</v>
      </c>
      <c r="D44" s="64">
        <v>311773638.63999999</v>
      </c>
      <c r="E44" s="62">
        <v>266060956.43000001</v>
      </c>
      <c r="F44" s="19">
        <f t="shared" si="2"/>
        <v>85.337861658411825</v>
      </c>
      <c r="G44" s="3"/>
    </row>
    <row r="45" spans="1:7" ht="24.75" customHeight="1" x14ac:dyDescent="0.2">
      <c r="B45" s="26" t="s">
        <v>64</v>
      </c>
      <c r="C45" s="33" t="s">
        <v>66</v>
      </c>
      <c r="D45" s="64">
        <v>291771505.04000002</v>
      </c>
      <c r="E45" s="62">
        <v>285114281.76999998</v>
      </c>
      <c r="F45" s="19">
        <f t="shared" si="2"/>
        <v>97.718343582219461</v>
      </c>
      <c r="G45" s="3"/>
    </row>
    <row r="46" spans="1:7" ht="15.75" customHeight="1" x14ac:dyDescent="0.2">
      <c r="B46" s="26" t="s">
        <v>74</v>
      </c>
      <c r="C46" s="33" t="s">
        <v>70</v>
      </c>
      <c r="D46" s="62">
        <v>49716672</v>
      </c>
      <c r="E46" s="62">
        <v>49716672</v>
      </c>
      <c r="F46" s="19">
        <f t="shared" si="2"/>
        <v>100</v>
      </c>
      <c r="G46" s="3"/>
    </row>
    <row r="47" spans="1:7" ht="24.75" customHeight="1" x14ac:dyDescent="0.2">
      <c r="B47" s="26" t="s">
        <v>180</v>
      </c>
      <c r="C47" s="33" t="s">
        <v>122</v>
      </c>
      <c r="D47" s="62">
        <v>52417.919999999998</v>
      </c>
      <c r="E47" s="62">
        <v>52417.919999999998</v>
      </c>
      <c r="F47" s="19">
        <f t="shared" si="2"/>
        <v>100</v>
      </c>
      <c r="G47" s="3"/>
    </row>
    <row r="48" spans="1:7" ht="15.75" customHeight="1" thickBot="1" x14ac:dyDescent="0.25">
      <c r="B48" s="26" t="s">
        <v>100</v>
      </c>
      <c r="C48" s="33" t="s">
        <v>101</v>
      </c>
      <c r="D48" s="62">
        <v>-2543722.2200000002</v>
      </c>
      <c r="E48" s="62">
        <v>-2543722.2200000002</v>
      </c>
      <c r="F48" s="19">
        <f t="shared" si="2"/>
        <v>100</v>
      </c>
      <c r="G48" s="3"/>
    </row>
    <row r="49" spans="2:6" ht="18" customHeight="1" thickBot="1" x14ac:dyDescent="0.25">
      <c r="B49" s="24"/>
      <c r="C49" s="40" t="s">
        <v>45</v>
      </c>
      <c r="D49" s="68">
        <f>D7+D39</f>
        <v>922653215.67999995</v>
      </c>
      <c r="E49" s="68">
        <f>E7+E39</f>
        <v>870012819.32999992</v>
      </c>
      <c r="F49" s="41">
        <f t="shared" ref="F49:F63" si="3">E49*100/D49</f>
        <v>94.294671556397958</v>
      </c>
    </row>
    <row r="50" spans="2:6" ht="17.25" customHeight="1" x14ac:dyDescent="0.2">
      <c r="B50" s="102" t="s">
        <v>20</v>
      </c>
      <c r="C50" s="103"/>
      <c r="D50" s="103"/>
      <c r="E50" s="103"/>
      <c r="F50" s="104"/>
    </row>
    <row r="51" spans="2:6" ht="16.5" customHeight="1" x14ac:dyDescent="0.2">
      <c r="B51" s="35" t="s">
        <v>21</v>
      </c>
      <c r="C51" s="79" t="s">
        <v>179</v>
      </c>
      <c r="D51" s="59">
        <f>D52+D53+D54+D55+D56+D57</f>
        <v>64209566.370000005</v>
      </c>
      <c r="E51" s="59">
        <f>E52+E53+E54+E55+E56+E57</f>
        <v>63506492.039999999</v>
      </c>
      <c r="F51" s="18">
        <f t="shared" si="3"/>
        <v>98.905031804842565</v>
      </c>
    </row>
    <row r="52" spans="2:6" ht="16.5" customHeight="1" x14ac:dyDescent="0.2">
      <c r="B52" s="50" t="s">
        <v>138</v>
      </c>
      <c r="C52" s="80" t="s">
        <v>126</v>
      </c>
      <c r="D52" s="60">
        <v>1023726.22</v>
      </c>
      <c r="E52" s="69">
        <v>1023726.22</v>
      </c>
      <c r="F52" s="18">
        <f t="shared" si="3"/>
        <v>100</v>
      </c>
    </row>
    <row r="53" spans="2:6" ht="16.5" customHeight="1" x14ac:dyDescent="0.2">
      <c r="B53" s="50" t="s">
        <v>139</v>
      </c>
      <c r="C53" s="80" t="s">
        <v>127</v>
      </c>
      <c r="D53" s="60">
        <v>3096480.15</v>
      </c>
      <c r="E53" s="69">
        <v>3091032.48</v>
      </c>
      <c r="F53" s="18">
        <f t="shared" si="3"/>
        <v>99.824068951322033</v>
      </c>
    </row>
    <row r="54" spans="2:6" ht="27" customHeight="1" x14ac:dyDescent="0.2">
      <c r="B54" s="50" t="s">
        <v>140</v>
      </c>
      <c r="C54" s="80" t="s">
        <v>128</v>
      </c>
      <c r="D54" s="60">
        <v>29380177.43</v>
      </c>
      <c r="E54" s="69">
        <v>29138968.34</v>
      </c>
      <c r="F54" s="18">
        <f t="shared" si="3"/>
        <v>99.179007374701214</v>
      </c>
    </row>
    <row r="55" spans="2:6" ht="39.75" customHeight="1" x14ac:dyDescent="0.2">
      <c r="B55" s="50" t="s">
        <v>141</v>
      </c>
      <c r="C55" s="80" t="s">
        <v>129</v>
      </c>
      <c r="D55" s="60">
        <v>9227459.6300000008</v>
      </c>
      <c r="E55" s="69">
        <v>9225079.4199999999</v>
      </c>
      <c r="F55" s="18">
        <f t="shared" si="3"/>
        <v>99.974205143176547</v>
      </c>
    </row>
    <row r="56" spans="2:6" ht="16.5" hidden="1" customHeight="1" x14ac:dyDescent="0.2">
      <c r="B56" s="50"/>
      <c r="C56" s="80"/>
      <c r="D56" s="60"/>
      <c r="E56" s="69"/>
      <c r="F56" s="18"/>
    </row>
    <row r="57" spans="2:6" ht="16.5" customHeight="1" x14ac:dyDescent="0.2">
      <c r="B57" s="50" t="s">
        <v>137</v>
      </c>
      <c r="C57" s="80" t="s">
        <v>130</v>
      </c>
      <c r="D57" s="60">
        <v>21481722.940000001</v>
      </c>
      <c r="E57" s="69">
        <v>21027685.579999998</v>
      </c>
      <c r="F57" s="18">
        <f t="shared" si="3"/>
        <v>97.886401564398895</v>
      </c>
    </row>
    <row r="58" spans="2:6" ht="16.5" x14ac:dyDescent="0.2">
      <c r="B58" s="52" t="s">
        <v>62</v>
      </c>
      <c r="C58" s="37" t="s">
        <v>177</v>
      </c>
      <c r="D58" s="66">
        <v>1568500</v>
      </c>
      <c r="E58" s="65">
        <v>1306029.48</v>
      </c>
      <c r="F58" s="23">
        <f t="shared" si="3"/>
        <v>83.266144724258851</v>
      </c>
    </row>
    <row r="59" spans="2:6" ht="32.25" customHeight="1" x14ac:dyDescent="0.2">
      <c r="B59" s="52" t="s">
        <v>22</v>
      </c>
      <c r="C59" s="37" t="s">
        <v>178</v>
      </c>
      <c r="D59" s="59">
        <f>D60+D61+D62</f>
        <v>16930322.670000002</v>
      </c>
      <c r="E59" s="59">
        <f>E60+E61+E62</f>
        <v>16873338.240000002</v>
      </c>
      <c r="F59" s="23">
        <f t="shared" si="3"/>
        <v>99.66341793295544</v>
      </c>
    </row>
    <row r="60" spans="2:6" ht="41.25" customHeight="1" x14ac:dyDescent="0.2">
      <c r="B60" s="50" t="s">
        <v>134</v>
      </c>
      <c r="C60" s="47" t="s">
        <v>131</v>
      </c>
      <c r="D60" s="60">
        <v>16840457.670000002</v>
      </c>
      <c r="E60" s="69">
        <v>16838978.23</v>
      </c>
      <c r="F60" s="18">
        <f t="shared" si="3"/>
        <v>99.991214965596583</v>
      </c>
    </row>
    <row r="61" spans="2:6" ht="16.5" customHeight="1" x14ac:dyDescent="0.2">
      <c r="B61" s="50" t="s">
        <v>135</v>
      </c>
      <c r="C61" s="47" t="s">
        <v>132</v>
      </c>
      <c r="D61" s="60">
        <v>25000</v>
      </c>
      <c r="E61" s="69">
        <v>25000</v>
      </c>
      <c r="F61" s="18">
        <f t="shared" si="3"/>
        <v>100</v>
      </c>
    </row>
    <row r="62" spans="2:6" ht="43.5" customHeight="1" x14ac:dyDescent="0.2">
      <c r="B62" s="50" t="s">
        <v>136</v>
      </c>
      <c r="C62" s="47" t="s">
        <v>133</v>
      </c>
      <c r="D62" s="60">
        <v>64865</v>
      </c>
      <c r="E62" s="69">
        <v>9360.01</v>
      </c>
      <c r="F62" s="18">
        <f t="shared" si="3"/>
        <v>14.429985354197179</v>
      </c>
    </row>
    <row r="63" spans="2:6" ht="15" customHeight="1" x14ac:dyDescent="0.2">
      <c r="B63" s="52" t="s">
        <v>23</v>
      </c>
      <c r="C63" s="37" t="s">
        <v>24</v>
      </c>
      <c r="D63" s="59">
        <f>SUM(D64:D67)</f>
        <v>52251788.810000002</v>
      </c>
      <c r="E63" s="59">
        <f>SUM(E64:E67)</f>
        <v>47256692.170000002</v>
      </c>
      <c r="F63" s="18">
        <f t="shared" si="3"/>
        <v>90.440333711514896</v>
      </c>
    </row>
    <row r="64" spans="2:6" ht="13.5" customHeight="1" x14ac:dyDescent="0.2">
      <c r="B64" s="48" t="s">
        <v>123</v>
      </c>
      <c r="C64" s="46" t="s">
        <v>124</v>
      </c>
      <c r="D64" s="64">
        <v>601000</v>
      </c>
      <c r="E64" s="62">
        <v>601000</v>
      </c>
      <c r="F64" s="21">
        <f>E64*100/D64</f>
        <v>100</v>
      </c>
    </row>
    <row r="65" spans="2:6" ht="16.5" customHeight="1" x14ac:dyDescent="0.2">
      <c r="B65" s="49" t="s">
        <v>25</v>
      </c>
      <c r="C65" s="47" t="s">
        <v>26</v>
      </c>
      <c r="D65" s="67">
        <v>13023000</v>
      </c>
      <c r="E65" s="63">
        <v>13022998</v>
      </c>
      <c r="F65" s="23">
        <f>E65*100/D65</f>
        <v>99.999984642555475</v>
      </c>
    </row>
    <row r="66" spans="2:6" ht="16.5" customHeight="1" x14ac:dyDescent="0.2">
      <c r="B66" s="49" t="s">
        <v>116</v>
      </c>
      <c r="C66" s="47" t="s">
        <v>117</v>
      </c>
      <c r="D66" s="67">
        <v>20628387</v>
      </c>
      <c r="E66" s="63">
        <v>20531587</v>
      </c>
      <c r="F66" s="23">
        <f>E66*100/D66</f>
        <v>99.530743727078615</v>
      </c>
    </row>
    <row r="67" spans="2:6" ht="29.25" customHeight="1" x14ac:dyDescent="0.2">
      <c r="B67" s="49" t="s">
        <v>73</v>
      </c>
      <c r="C67" s="47" t="s">
        <v>142</v>
      </c>
      <c r="D67" s="67">
        <v>17999401.809999999</v>
      </c>
      <c r="E67" s="63">
        <v>13101107.17</v>
      </c>
      <c r="F67" s="23">
        <f>E67*100/D67</f>
        <v>72.786347614737764</v>
      </c>
    </row>
    <row r="68" spans="2:6" ht="15.75" customHeight="1" x14ac:dyDescent="0.2">
      <c r="B68" s="57" t="s">
        <v>27</v>
      </c>
      <c r="C68" s="37" t="s">
        <v>28</v>
      </c>
      <c r="D68" s="70">
        <f>SUM(D70:D73)</f>
        <v>314036321.13999999</v>
      </c>
      <c r="E68" s="70">
        <f>SUM(E70:E73)</f>
        <v>214479737.09</v>
      </c>
      <c r="F68" s="18">
        <f>E68*100/D68</f>
        <v>68.297748588891139</v>
      </c>
    </row>
    <row r="69" spans="2:6" ht="0.75" hidden="1" customHeight="1" x14ac:dyDescent="0.2">
      <c r="B69" s="97"/>
      <c r="C69" s="97"/>
      <c r="D69" s="64"/>
      <c r="E69" s="62"/>
      <c r="F69" s="21"/>
    </row>
    <row r="70" spans="2:6" ht="18" customHeight="1" x14ac:dyDescent="0.2">
      <c r="B70" s="50" t="s">
        <v>29</v>
      </c>
      <c r="C70" s="51" t="s">
        <v>30</v>
      </c>
      <c r="D70" s="64">
        <v>114212854.20999999</v>
      </c>
      <c r="E70" s="62">
        <v>57420147.990000002</v>
      </c>
      <c r="F70" s="23">
        <f t="shared" ref="F70:F84" si="4">E70*100/D70</f>
        <v>50.274680890491688</v>
      </c>
    </row>
    <row r="71" spans="2:6" ht="15" customHeight="1" x14ac:dyDescent="0.2">
      <c r="B71" s="50" t="s">
        <v>31</v>
      </c>
      <c r="C71" s="51" t="s">
        <v>32</v>
      </c>
      <c r="D71" s="64">
        <v>135011501.38999999</v>
      </c>
      <c r="E71" s="62">
        <v>93813346.670000002</v>
      </c>
      <c r="F71" s="23">
        <v>0</v>
      </c>
    </row>
    <row r="72" spans="2:6" ht="15" customHeight="1" x14ac:dyDescent="0.2">
      <c r="B72" s="50" t="s">
        <v>67</v>
      </c>
      <c r="C72" s="51" t="s">
        <v>68</v>
      </c>
      <c r="D72" s="64">
        <v>28502817.48</v>
      </c>
      <c r="E72" s="62">
        <v>28471376.969999999</v>
      </c>
      <c r="F72" s="23">
        <f t="shared" si="4"/>
        <v>99.889693325854324</v>
      </c>
    </row>
    <row r="73" spans="2:6" ht="15" customHeight="1" x14ac:dyDescent="0.2">
      <c r="B73" s="50" t="s">
        <v>121</v>
      </c>
      <c r="C73" s="51" t="s">
        <v>175</v>
      </c>
      <c r="D73" s="64">
        <v>36309148.060000002</v>
      </c>
      <c r="E73" s="62">
        <v>34774865.460000001</v>
      </c>
      <c r="F73" s="23">
        <v>0</v>
      </c>
    </row>
    <row r="74" spans="2:6" ht="15" customHeight="1" x14ac:dyDescent="0.2">
      <c r="B74" s="57" t="s">
        <v>118</v>
      </c>
      <c r="C74" s="36" t="s">
        <v>119</v>
      </c>
      <c r="D74" s="66">
        <f>D75</f>
        <v>3913000</v>
      </c>
      <c r="E74" s="65">
        <f>E75</f>
        <v>37200</v>
      </c>
      <c r="F74" s="18">
        <f t="shared" si="4"/>
        <v>0.9506772297469972</v>
      </c>
    </row>
    <row r="75" spans="2:6" ht="27" customHeight="1" x14ac:dyDescent="0.2">
      <c r="B75" s="50" t="s">
        <v>173</v>
      </c>
      <c r="C75" s="47" t="s">
        <v>174</v>
      </c>
      <c r="D75" s="60">
        <v>3913000</v>
      </c>
      <c r="E75" s="69">
        <v>37200</v>
      </c>
      <c r="F75" s="18">
        <f t="shared" si="4"/>
        <v>0.9506772297469972</v>
      </c>
    </row>
    <row r="76" spans="2:6" ht="18.75" customHeight="1" x14ac:dyDescent="0.2">
      <c r="B76" s="52" t="s">
        <v>33</v>
      </c>
      <c r="C76" s="36" t="s">
        <v>34</v>
      </c>
      <c r="D76" s="59">
        <f>D77+D78+D79+D80</f>
        <v>265333183.59999999</v>
      </c>
      <c r="E76" s="59">
        <f>E77+E78+E79+E80</f>
        <v>258632407.88999999</v>
      </c>
      <c r="F76" s="18">
        <f t="shared" si="4"/>
        <v>97.474580593695478</v>
      </c>
    </row>
    <row r="77" spans="2:6" ht="18.75" customHeight="1" x14ac:dyDescent="0.2">
      <c r="B77" s="50" t="s">
        <v>143</v>
      </c>
      <c r="C77" s="47" t="s">
        <v>144</v>
      </c>
      <c r="D77" s="60">
        <v>80986309.180000007</v>
      </c>
      <c r="E77" s="69">
        <v>76267406.849999994</v>
      </c>
      <c r="F77" s="18">
        <f t="shared" si="4"/>
        <v>94.173209795853523</v>
      </c>
    </row>
    <row r="78" spans="2:6" ht="18.75" customHeight="1" x14ac:dyDescent="0.2">
      <c r="B78" s="50" t="s">
        <v>145</v>
      </c>
      <c r="C78" s="47" t="s">
        <v>146</v>
      </c>
      <c r="D78" s="60">
        <v>153224059.31999999</v>
      </c>
      <c r="E78" s="69">
        <v>151242931.30000001</v>
      </c>
      <c r="F78" s="18">
        <f>E78*100/D78</f>
        <v>98.707038549434003</v>
      </c>
    </row>
    <row r="79" spans="2:6" ht="18.75" customHeight="1" x14ac:dyDescent="0.2">
      <c r="B79" s="50" t="s">
        <v>148</v>
      </c>
      <c r="C79" s="47" t="s">
        <v>147</v>
      </c>
      <c r="D79" s="60">
        <v>4849150</v>
      </c>
      <c r="E79" s="69">
        <v>4848504.6399999997</v>
      </c>
      <c r="F79" s="18">
        <f t="shared" si="4"/>
        <v>99.986691275790591</v>
      </c>
    </row>
    <row r="80" spans="2:6" ht="18.75" customHeight="1" x14ac:dyDescent="0.2">
      <c r="B80" s="50" t="s">
        <v>149</v>
      </c>
      <c r="C80" s="47" t="s">
        <v>150</v>
      </c>
      <c r="D80" s="60">
        <v>26273665.100000001</v>
      </c>
      <c r="E80" s="69">
        <v>26273565.100000001</v>
      </c>
      <c r="F80" s="18">
        <f t="shared" si="4"/>
        <v>99.999619390748791</v>
      </c>
    </row>
    <row r="81" spans="2:6" ht="21" customHeight="1" x14ac:dyDescent="0.2">
      <c r="B81" s="52" t="s">
        <v>35</v>
      </c>
      <c r="C81" s="37" t="s">
        <v>153</v>
      </c>
      <c r="D81" s="59">
        <f>D82+D83</f>
        <v>38922599.310000002</v>
      </c>
      <c r="E81" s="59">
        <f>E82+E83</f>
        <v>37871124.18</v>
      </c>
      <c r="F81" s="18">
        <f t="shared" si="4"/>
        <v>97.298548533140078</v>
      </c>
    </row>
    <row r="82" spans="2:6" ht="19.5" customHeight="1" x14ac:dyDescent="0.2">
      <c r="B82" s="35" t="s">
        <v>151</v>
      </c>
      <c r="C82" s="47" t="s">
        <v>154</v>
      </c>
      <c r="D82" s="60">
        <v>29812485.440000001</v>
      </c>
      <c r="E82" s="69">
        <v>28947589.039999999</v>
      </c>
      <c r="F82" s="18">
        <f t="shared" si="4"/>
        <v>97.098878583133654</v>
      </c>
    </row>
    <row r="83" spans="2:6" ht="30.75" customHeight="1" x14ac:dyDescent="0.2">
      <c r="B83" s="35" t="s">
        <v>152</v>
      </c>
      <c r="C83" s="50" t="s">
        <v>155</v>
      </c>
      <c r="D83" s="60">
        <v>9110113.8699999992</v>
      </c>
      <c r="E83" s="69">
        <v>8923535.1400000006</v>
      </c>
      <c r="F83" s="18">
        <f t="shared" si="4"/>
        <v>97.951960506065561</v>
      </c>
    </row>
    <row r="84" spans="2:6" ht="16.5" x14ac:dyDescent="0.2">
      <c r="B84" s="52" t="s">
        <v>36</v>
      </c>
      <c r="C84" s="37" t="s">
        <v>120</v>
      </c>
      <c r="D84" s="59">
        <v>709800</v>
      </c>
      <c r="E84" s="59">
        <f>SUM(E86:E87)</f>
        <v>612479.72</v>
      </c>
      <c r="F84" s="18">
        <f t="shared" si="4"/>
        <v>86.289056072132993</v>
      </c>
    </row>
    <row r="85" spans="2:6" ht="15.75" hidden="1" x14ac:dyDescent="0.2">
      <c r="B85" s="97"/>
      <c r="C85" s="97"/>
      <c r="D85" s="64"/>
      <c r="E85" s="62"/>
      <c r="F85" s="21"/>
    </row>
    <row r="86" spans="2:6" ht="17.25" customHeight="1" x14ac:dyDescent="0.2">
      <c r="B86" s="50" t="s">
        <v>37</v>
      </c>
      <c r="C86" s="47" t="s">
        <v>86</v>
      </c>
      <c r="D86" s="71">
        <v>709800</v>
      </c>
      <c r="E86" s="72">
        <v>612479.72</v>
      </c>
      <c r="F86" s="23">
        <f t="shared" ref="F86:F101" si="5">E86*100/D86</f>
        <v>86.289056072132993</v>
      </c>
    </row>
    <row r="87" spans="2:6" ht="32.25" hidden="1" customHeight="1" x14ac:dyDescent="0.2">
      <c r="B87" s="38"/>
      <c r="C87" s="39"/>
      <c r="D87" s="71"/>
      <c r="E87" s="72"/>
      <c r="F87" s="23"/>
    </row>
    <row r="88" spans="2:6" ht="17.25" customHeight="1" x14ac:dyDescent="0.2">
      <c r="B88" s="52">
        <v>1000</v>
      </c>
      <c r="C88" s="37" t="s">
        <v>38</v>
      </c>
      <c r="D88" s="59">
        <f>D89+D90+D91+D92+D93</f>
        <v>187668211.19</v>
      </c>
      <c r="E88" s="61">
        <f>E89+E90+E91+E92+E93</f>
        <v>183787421.88999999</v>
      </c>
      <c r="F88" s="18">
        <f t="shared" si="5"/>
        <v>97.93210087345534</v>
      </c>
    </row>
    <row r="89" spans="2:6" ht="17.25" customHeight="1" x14ac:dyDescent="0.2">
      <c r="B89" s="50" t="s">
        <v>163</v>
      </c>
      <c r="C89" s="47" t="s">
        <v>168</v>
      </c>
      <c r="D89" s="60">
        <v>585291.29</v>
      </c>
      <c r="E89" s="69">
        <v>585291.29</v>
      </c>
      <c r="F89" s="18">
        <f t="shared" si="5"/>
        <v>100</v>
      </c>
    </row>
    <row r="90" spans="2:6" ht="17.25" customHeight="1" x14ac:dyDescent="0.2">
      <c r="B90" s="50" t="s">
        <v>164</v>
      </c>
      <c r="C90" s="47" t="s">
        <v>169</v>
      </c>
      <c r="D90" s="60">
        <v>19359400</v>
      </c>
      <c r="E90" s="69">
        <v>18701300</v>
      </c>
      <c r="F90" s="18">
        <f t="shared" si="5"/>
        <v>96.600617787741356</v>
      </c>
    </row>
    <row r="91" spans="2:6" ht="17.25" customHeight="1" x14ac:dyDescent="0.2">
      <c r="B91" s="50" t="s">
        <v>165</v>
      </c>
      <c r="C91" s="47" t="s">
        <v>170</v>
      </c>
      <c r="D91" s="60">
        <v>141334616.25999999</v>
      </c>
      <c r="E91" s="69">
        <v>138515848.78999999</v>
      </c>
      <c r="F91" s="18">
        <f t="shared" si="5"/>
        <v>98.005607157970019</v>
      </c>
    </row>
    <row r="92" spans="2:6" ht="17.25" customHeight="1" x14ac:dyDescent="0.2">
      <c r="B92" s="50" t="s">
        <v>166</v>
      </c>
      <c r="C92" s="47" t="s">
        <v>171</v>
      </c>
      <c r="D92" s="60">
        <v>17050799.809999999</v>
      </c>
      <c r="E92" s="69">
        <v>16892818.530000001</v>
      </c>
      <c r="F92" s="18">
        <f t="shared" si="5"/>
        <v>99.073467041074835</v>
      </c>
    </row>
    <row r="93" spans="2:6" ht="17.25" customHeight="1" x14ac:dyDescent="0.2">
      <c r="B93" s="50" t="s">
        <v>167</v>
      </c>
      <c r="C93" s="47" t="s">
        <v>172</v>
      </c>
      <c r="D93" s="60">
        <v>9338103.8300000001</v>
      </c>
      <c r="E93" s="69">
        <v>9092163.2799999993</v>
      </c>
      <c r="F93" s="18">
        <f t="shared" si="5"/>
        <v>97.366268843468177</v>
      </c>
    </row>
    <row r="94" spans="2:6" ht="17.25" customHeight="1" x14ac:dyDescent="0.2">
      <c r="B94" s="52" t="s">
        <v>94</v>
      </c>
      <c r="C94" s="37" t="s">
        <v>95</v>
      </c>
      <c r="D94" s="59">
        <f>D95+D96</f>
        <v>7526344.8399999999</v>
      </c>
      <c r="E94" s="61">
        <f>E95+E96</f>
        <v>7526344.04</v>
      </c>
      <c r="F94" s="18">
        <f t="shared" si="5"/>
        <v>99.999989370670406</v>
      </c>
    </row>
    <row r="95" spans="2:6" ht="17.25" customHeight="1" x14ac:dyDescent="0.2">
      <c r="B95" s="50" t="s">
        <v>156</v>
      </c>
      <c r="C95" s="47" t="s">
        <v>157</v>
      </c>
      <c r="D95" s="60">
        <v>5618084.8399999999</v>
      </c>
      <c r="E95" s="69">
        <v>5618084.04</v>
      </c>
      <c r="F95" s="18">
        <f t="shared" si="5"/>
        <v>99.999985760271997</v>
      </c>
    </row>
    <row r="96" spans="2:6" ht="17.25" customHeight="1" x14ac:dyDescent="0.2">
      <c r="B96" s="50" t="s">
        <v>158</v>
      </c>
      <c r="C96" s="47" t="s">
        <v>159</v>
      </c>
      <c r="D96" s="60">
        <v>1908260</v>
      </c>
      <c r="E96" s="69">
        <v>1908260</v>
      </c>
      <c r="F96" s="18">
        <f t="shared" si="5"/>
        <v>100</v>
      </c>
    </row>
    <row r="97" spans="1:7" ht="17.25" customHeight="1" x14ac:dyDescent="0.2">
      <c r="B97" s="52" t="s">
        <v>96</v>
      </c>
      <c r="C97" s="37" t="s">
        <v>97</v>
      </c>
      <c r="D97" s="59">
        <f>D98</f>
        <v>985000</v>
      </c>
      <c r="E97" s="61">
        <f>E98</f>
        <v>985000</v>
      </c>
      <c r="F97" s="18">
        <f t="shared" si="5"/>
        <v>100</v>
      </c>
    </row>
    <row r="98" spans="1:7" ht="17.25" customHeight="1" x14ac:dyDescent="0.2">
      <c r="B98" s="58" t="s">
        <v>160</v>
      </c>
      <c r="C98" s="53" t="s">
        <v>181</v>
      </c>
      <c r="D98" s="73">
        <v>985000</v>
      </c>
      <c r="E98" s="74">
        <v>985000</v>
      </c>
      <c r="F98" s="18">
        <f t="shared" si="5"/>
        <v>100</v>
      </c>
    </row>
    <row r="99" spans="1:7" ht="33" x14ac:dyDescent="0.2">
      <c r="B99" s="56" t="s">
        <v>98</v>
      </c>
      <c r="C99" s="42" t="s">
        <v>99</v>
      </c>
      <c r="D99" s="75">
        <f>D100</f>
        <v>4041909.33</v>
      </c>
      <c r="E99" s="76">
        <f>E100</f>
        <v>4040837.02</v>
      </c>
      <c r="F99" s="43">
        <f t="shared" si="5"/>
        <v>99.973470211416142</v>
      </c>
    </row>
    <row r="100" spans="1:7" ht="27" x14ac:dyDescent="0.2">
      <c r="B100" s="50" t="s">
        <v>161</v>
      </c>
      <c r="C100" s="47" t="s">
        <v>162</v>
      </c>
      <c r="D100" s="60">
        <v>4041909.33</v>
      </c>
      <c r="E100" s="69">
        <v>4040837.02</v>
      </c>
      <c r="F100" s="43">
        <f t="shared" si="5"/>
        <v>99.973470211416142</v>
      </c>
    </row>
    <row r="101" spans="1:7" ht="19.5" thickBot="1" x14ac:dyDescent="0.25">
      <c r="B101" s="54"/>
      <c r="C101" s="55" t="s">
        <v>39</v>
      </c>
      <c r="D101" s="77">
        <f>SUM(D51+D58+D59+D63+D68+D76+D81+D84+D88+D94+D97+D99+D74)</f>
        <v>958096547.26000023</v>
      </c>
      <c r="E101" s="77">
        <f>SUM(E51+E58+E59+E63+E68+E76+E81+E84+E88+E94+E97+E99+E74)</f>
        <v>836915103.75999987</v>
      </c>
      <c r="F101" s="18">
        <f t="shared" si="5"/>
        <v>87.351854690786695</v>
      </c>
    </row>
    <row r="102" spans="1:7" ht="16.5" x14ac:dyDescent="0.2">
      <c r="B102" s="44"/>
      <c r="C102" s="45" t="s">
        <v>176</v>
      </c>
      <c r="D102" s="78">
        <f>SUM(D49-D101)</f>
        <v>-35443331.580000281</v>
      </c>
      <c r="E102" s="78">
        <f>SUM(E49-E101)</f>
        <v>33097715.570000052</v>
      </c>
      <c r="F102" s="25"/>
    </row>
    <row r="103" spans="1:7" ht="23.25" customHeight="1" x14ac:dyDescent="0.2">
      <c r="B103" s="86"/>
      <c r="C103" s="87"/>
      <c r="D103" s="87"/>
      <c r="E103" s="87"/>
      <c r="F103" s="87"/>
    </row>
    <row r="104" spans="1:7" ht="18.75" customHeight="1" x14ac:dyDescent="0.2">
      <c r="A104" s="88"/>
      <c r="B104" s="88"/>
      <c r="C104" s="88"/>
      <c r="D104" s="88"/>
      <c r="E104" s="88"/>
      <c r="F104" s="88"/>
      <c r="G104" s="88"/>
    </row>
    <row r="105" spans="1:7" ht="42.75" customHeight="1" x14ac:dyDescent="0.2">
      <c r="A105" s="4"/>
      <c r="B105" s="9"/>
      <c r="C105" s="10"/>
      <c r="D105" s="11"/>
      <c r="E105" s="15"/>
      <c r="F105" s="11"/>
    </row>
    <row r="106" spans="1:7" x14ac:dyDescent="0.2">
      <c r="A106" s="4"/>
      <c r="B106" s="9"/>
      <c r="C106" s="10"/>
      <c r="D106" s="11"/>
      <c r="E106" s="15"/>
      <c r="F106" s="11"/>
    </row>
    <row r="107" spans="1:7" x14ac:dyDescent="0.2">
      <c r="A107" s="4"/>
      <c r="B107" s="9"/>
      <c r="C107" s="10"/>
      <c r="D107" s="11"/>
      <c r="E107" s="15"/>
      <c r="F107" s="11"/>
    </row>
    <row r="108" spans="1:7" ht="15" x14ac:dyDescent="0.2">
      <c r="A108" s="4"/>
      <c r="B108" s="17"/>
      <c r="C108" s="17"/>
      <c r="D108" s="17"/>
      <c r="E108" s="17"/>
      <c r="F108" s="17"/>
    </row>
    <row r="109" spans="1:7" ht="15" x14ac:dyDescent="0.2">
      <c r="A109" s="4"/>
      <c r="B109" s="12"/>
      <c r="C109" s="13"/>
      <c r="D109" s="14"/>
      <c r="E109" s="16"/>
      <c r="F109" s="14"/>
      <c r="G109" s="14"/>
    </row>
    <row r="110" spans="1:7" x14ac:dyDescent="0.2">
      <c r="A110" s="4"/>
      <c r="B110" s="6"/>
      <c r="C110" s="6"/>
    </row>
    <row r="111" spans="1:7" x14ac:dyDescent="0.2">
      <c r="A111" s="4"/>
      <c r="C111" s="8"/>
    </row>
    <row r="112" spans="1:7" x14ac:dyDescent="0.2">
      <c r="A112" s="4"/>
    </row>
    <row r="113" spans="1:3" x14ac:dyDescent="0.2">
      <c r="A113" s="4"/>
    </row>
    <row r="115" spans="1:3" ht="18.75" customHeight="1" x14ac:dyDescent="0.2"/>
    <row r="116" spans="1:3" ht="25.5" customHeight="1" x14ac:dyDescent="0.2">
      <c r="A116" s="7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</sheetData>
  <mergeCells count="11">
    <mergeCell ref="B103:F103"/>
    <mergeCell ref="A104:G104"/>
    <mergeCell ref="B2:F3"/>
    <mergeCell ref="B4:C5"/>
    <mergeCell ref="F4:F5"/>
    <mergeCell ref="B69:C69"/>
    <mergeCell ref="B85:C85"/>
    <mergeCell ref="D4:D5"/>
    <mergeCell ref="E4:E5"/>
    <mergeCell ref="B6:F6"/>
    <mergeCell ref="B50:F5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2014-01-22T06:47:41Z</cp:lastPrinted>
  <dcterms:created xsi:type="dcterms:W3CDTF">2005-02-24T04:25:28Z</dcterms:created>
  <dcterms:modified xsi:type="dcterms:W3CDTF">2014-01-22T07:07:46Z</dcterms:modified>
</cp:coreProperties>
</file>