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02" i="1" l="1"/>
  <c r="E98" i="1"/>
  <c r="D98" i="1"/>
  <c r="E100" i="1"/>
  <c r="D100" i="1"/>
  <c r="F99" i="1"/>
  <c r="E96" i="1"/>
  <c r="D96" i="1"/>
  <c r="F97" i="1"/>
  <c r="F95" i="1"/>
  <c r="F94" i="1"/>
  <c r="F93" i="1"/>
  <c r="F92" i="1"/>
  <c r="F91" i="1"/>
  <c r="E90" i="1"/>
  <c r="D90" i="1"/>
  <c r="F89" i="1"/>
  <c r="F88" i="1"/>
  <c r="E87" i="1"/>
  <c r="D87" i="1"/>
  <c r="F87" i="1" s="1"/>
  <c r="F66" i="1"/>
  <c r="F65" i="1"/>
  <c r="F64" i="1"/>
  <c r="F63" i="1"/>
  <c r="F62" i="1"/>
  <c r="F61" i="1"/>
  <c r="F60" i="1"/>
  <c r="F86" i="1"/>
  <c r="F85" i="1"/>
  <c r="F84" i="1"/>
  <c r="F83" i="1"/>
  <c r="E82" i="1"/>
  <c r="D82" i="1"/>
  <c r="E59" i="1"/>
  <c r="D59" i="1"/>
  <c r="E69" i="1" l="1"/>
  <c r="E102" i="1"/>
  <c r="D69" i="1"/>
  <c r="D75" i="1"/>
  <c r="F41" i="1"/>
  <c r="F39" i="1"/>
  <c r="F27" i="1"/>
  <c r="E19" i="1"/>
  <c r="D19" i="1"/>
  <c r="F19" i="1"/>
  <c r="F21" i="1"/>
  <c r="F77" i="1"/>
  <c r="F31" i="1"/>
  <c r="E30" i="1"/>
  <c r="D30" i="1"/>
  <c r="F30" i="1"/>
  <c r="F23" i="1"/>
  <c r="E22" i="1"/>
  <c r="D22" i="1"/>
  <c r="F22" i="1"/>
  <c r="D8" i="1"/>
  <c r="D16" i="1"/>
  <c r="D26" i="1"/>
  <c r="D35" i="1"/>
  <c r="D37" i="1"/>
  <c r="D44" i="1"/>
  <c r="D42" i="1"/>
  <c r="D11" i="1"/>
  <c r="D7" i="1"/>
  <c r="F46" i="1"/>
  <c r="E44" i="1"/>
  <c r="F44" i="1"/>
  <c r="E49" i="1"/>
  <c r="E48" i="1"/>
  <c r="E47" i="1"/>
  <c r="D49" i="1"/>
  <c r="D48" i="1"/>
  <c r="D47" i="1"/>
  <c r="E42" i="1"/>
  <c r="F42" i="1"/>
  <c r="F9" i="1"/>
  <c r="F54" i="1"/>
  <c r="E16" i="1"/>
  <c r="F18" i="1"/>
  <c r="E8" i="1"/>
  <c r="E11" i="1"/>
  <c r="E26" i="1"/>
  <c r="E37" i="1"/>
  <c r="E35" i="1"/>
  <c r="E7" i="1"/>
  <c r="E6" i="1"/>
  <c r="D6" i="1"/>
  <c r="D57" i="1"/>
  <c r="F14" i="1"/>
  <c r="F13" i="1"/>
  <c r="F12" i="1"/>
  <c r="F11" i="1"/>
  <c r="F35" i="1"/>
  <c r="F36" i="1"/>
  <c r="F78" i="1"/>
  <c r="F34" i="1"/>
  <c r="F33" i="1"/>
  <c r="F32" i="1"/>
  <c r="F73" i="1"/>
  <c r="E57" i="1"/>
  <c r="F51" i="1"/>
  <c r="F24" i="1"/>
  <c r="F101" i="1"/>
  <c r="F98" i="1"/>
  <c r="F96" i="1"/>
  <c r="F38" i="1"/>
  <c r="F74" i="1"/>
  <c r="F37" i="1"/>
  <c r="F79" i="1"/>
  <c r="F53" i="1"/>
  <c r="F28" i="1"/>
  <c r="F7" i="1"/>
  <c r="F90" i="1"/>
  <c r="F82" i="1"/>
  <c r="F75" i="1"/>
  <c r="F72" i="1"/>
  <c r="F69" i="1"/>
  <c r="F59" i="1"/>
  <c r="F52" i="1"/>
  <c r="F29" i="1"/>
  <c r="B9" i="2"/>
  <c r="F50" i="1"/>
  <c r="F49" i="1"/>
  <c r="F40" i="1"/>
  <c r="F26" i="1"/>
  <c r="F20" i="1"/>
  <c r="F17" i="1"/>
  <c r="F16" i="1"/>
  <c r="F10" i="1"/>
  <c r="F8" i="1"/>
  <c r="E58" i="1"/>
  <c r="E103" i="1"/>
  <c r="D58" i="1"/>
  <c r="F58" i="1"/>
  <c r="F102" i="1"/>
  <c r="F48" i="1"/>
  <c r="F47" i="1"/>
  <c r="F6" i="1"/>
  <c r="D103" i="1"/>
  <c r="F57" i="1"/>
</calcChain>
</file>

<file path=xl/sharedStrings.xml><?xml version="1.0" encoding="utf-8"?>
<sst xmlns="http://schemas.openxmlformats.org/spreadsheetml/2006/main" count="182" uniqueCount="182">
  <si>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</si>
  <si>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</si>
  <si>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</si>
  <si>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</si>
  <si>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</si>
  <si>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</si>
  <si>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</si>
  <si>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</si>
  <si>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</si>
  <si>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</si>
  <si>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</si>
  <si>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</si>
  <si>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</si>
  <si>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</si>
  <si>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</si>
  <si>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</si>
  <si>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</si>
  <si>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</si>
  <si>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</si>
  <si>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</si>
  <si>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</si>
  <si>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</si>
  <si>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</si>
  <si>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</si>
  <si>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</si>
  <si>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</si>
  <si>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</si>
  <si>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</si>
  <si>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</si>
  <si>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</si>
  <si>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</si>
  <si>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</si>
  <si>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</si>
  <si>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</si>
  <si>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</si>
  <si>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</si>
  <si>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</si>
  <si>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</si>
  <si>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</si>
  <si>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</si>
  <si>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</si>
  <si>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</si>
  <si>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</si>
  <si>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</si>
  <si>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</si>
  <si>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</si>
  <si>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</si>
  <si>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</si>
  <si>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</si>
  <si>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</si>
  <si>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</si>
  <si>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</si>
  <si>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</si>
  <si>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</si>
  <si>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</si>
  <si>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</si>
  <si>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</si>
  <si>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</si>
  <si>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</si>
  <si>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</si>
  <si>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</si>
  <si>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</si>
  <si>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</si>
  <si>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</si>
  <si>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</si>
  <si>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</si>
  <si>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</si>
  <si>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</si>
  <si>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</si>
  <si>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</si>
  <si>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</si>
  <si>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</si>
  <si>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</si>
  <si>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</si>
  <si>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</si>
  <si>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</si>
  <si>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</si>
  <si>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</si>
  <si>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</si>
  <si>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</si>
  <si>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</si>
  <si>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</si>
  <si>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</si>
  <si>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</si>
  <si>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</si>
  <si>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</si>
  <si>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</si>
  <si>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</si>
  <si>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</si>
  <si>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</si>
  <si>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</si>
  <si>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</si>
  <si>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</si>
  <si>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</si>
  <si>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</si>
  <si>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</si>
  <si>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</si>
  <si>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</si>
  <si>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</si>
  <si>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</si>
  <si>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</si>
  <si>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</si>
  <si>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</si>
  <si>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</si>
  <si>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</si>
  <si>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</si>
  <si>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</si>
  <si>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</si>
  <si>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</si>
  <si>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</si>
  <si>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</si>
  <si>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</si>
  <si>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</si>
  <si>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</si>
  <si>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</si>
  <si>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</si>
  <si>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</si>
  <si>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</si>
  <si>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</si>
  <si>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</si>
  <si>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</si>
  <si>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</si>
  <si>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</si>
  <si>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</si>
  <si>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</si>
  <si>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</si>
  <si>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</si>
  <si>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</si>
  <si>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</si>
  <si>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</si>
  <si>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</si>
  <si>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бюджетов городских округов от возврата бюджетными учреждениями остатков субсидий прошлых лет</t>
  </si>
  <si>
    <t>2 18 04010 04 0000 180</t>
  </si>
  <si>
    <t>поступления за наем муниципального жилья</t>
  </si>
  <si>
    <t>возврат дебеторской задолженности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</si>
  <si>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01.02.2015 г.</t>
    </r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</si>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</sst>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8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7" fillId="0" borderId="1" xfId="0" applyFont="1" applyBorder="1"/>
    <xf numFmtId="0" fontId="26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8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31" fillId="0" borderId="1" xfId="0" applyNumberFormat="1" applyFont="1" applyBorder="1"/>
    <xf numFmtId="49" fontId="30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top" wrapText="1"/>
    </xf>
    <xf numFmtId="49" fontId="32" fillId="0" borderId="1" xfId="0" applyNumberFormat="1" applyFont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  <xf numFmtId="49" fontId="33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32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4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32" fillId="0" borderId="6" xfId="0" applyFont="1" applyBorder="1" applyAlignment="1">
      <alignment horizontal="left" vertical="top" wrapText="1"/>
    </xf>
    <xf numFmtId="49" fontId="34" fillId="0" borderId="6" xfId="0" applyNumberFormat="1" applyFont="1" applyBorder="1" applyAlignment="1">
      <alignment horizontal="justify" vertical="top" wrapText="1"/>
    </xf>
    <xf numFmtId="49" fontId="32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justify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view="pageBreakPreview" topLeftCell="A85" zoomScaleNormal="75" workbookViewId="0">
      <selection activeCell="B94" sqref="B9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87" t="s">
        <v>135</v>
      </c>
      <c r="C2" s="88"/>
      <c r="D2" s="88"/>
      <c r="E2" s="88"/>
      <c r="F2" s="88"/>
    </row>
    <row r="3" spans="1:7" ht="21.75" customHeight="1" thickBot="1" x14ac:dyDescent="0.25">
      <c r="B3" s="88"/>
      <c r="C3" s="88"/>
      <c r="D3" s="88"/>
      <c r="E3" s="88"/>
      <c r="F3" s="88"/>
      <c r="G3" t="s">
        <v>139</v>
      </c>
    </row>
    <row r="4" spans="1:7" ht="12.75" customHeight="1" x14ac:dyDescent="0.2">
      <c r="A4" s="2"/>
      <c r="B4" s="89" t="s">
        <v>0</v>
      </c>
      <c r="C4" s="90"/>
      <c r="D4" s="96" t="s">
        <v>1</v>
      </c>
      <c r="E4" s="98" t="s">
        <v>2</v>
      </c>
      <c r="F4" s="93" t="s">
        <v>3</v>
      </c>
    </row>
    <row r="5" spans="1:7" ht="13.5" thickBot="1" x14ac:dyDescent="0.25">
      <c r="A5" s="2"/>
      <c r="B5" s="91"/>
      <c r="C5" s="92"/>
      <c r="D5" s="97"/>
      <c r="E5" s="99"/>
      <c r="F5" s="94"/>
    </row>
    <row r="6" spans="1:7" ht="19.5" customHeight="1" x14ac:dyDescent="0.2">
      <c r="B6" s="47"/>
      <c r="C6" s="48" t="s">
        <v>5</v>
      </c>
      <c r="D6" s="29">
        <f>SUM(D8+D16+D19+D22+D25+D26+D30+D37+D40+D41+D42+D47+D35+D11)</f>
        <v>816661.59999999986</v>
      </c>
      <c r="E6" s="29">
        <f>SUM(E8+E16+E19+E22+E25+E26+E30+E37+E40+E41+E42+E47+E35+E11)</f>
        <v>19717.400000000001</v>
      </c>
      <c r="F6" s="29">
        <f t="shared" ref="F6:F27" si="0">E6*100/D6</f>
        <v>2.414390489279771</v>
      </c>
    </row>
    <row r="7" spans="1:7" ht="14.25" customHeight="1" x14ac:dyDescent="0.2">
      <c r="B7" s="30" t="s">
        <v>4</v>
      </c>
      <c r="C7" s="32" t="s">
        <v>62</v>
      </c>
      <c r="D7" s="18">
        <f>SUM(D8+D16+D19+D22+D25+D26+D30+D37+D40+D41+D42+D35+D11)</f>
        <v>169530.19999999998</v>
      </c>
      <c r="E7" s="18">
        <f>SUM(E8+E16+E19+E22+E25+E26+E30+E37+E40+E41+E42+E35+E11)</f>
        <v>7792.7000000000007</v>
      </c>
      <c r="F7" s="18">
        <f t="shared" si="0"/>
        <v>4.5966441377406513</v>
      </c>
    </row>
    <row r="8" spans="1:7" ht="15.75" customHeight="1" x14ac:dyDescent="0.2">
      <c r="B8" s="30" t="s">
        <v>48</v>
      </c>
      <c r="C8" s="33" t="s">
        <v>100</v>
      </c>
      <c r="D8" s="21">
        <f>SUM(D9+D10)</f>
        <v>109355.7</v>
      </c>
      <c r="E8" s="18">
        <f>SUM(E9+E10)</f>
        <v>2972.7000000000003</v>
      </c>
      <c r="F8" s="18">
        <f t="shared" si="0"/>
        <v>2.7183768198639853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1.3</v>
      </c>
      <c r="F9" s="20">
        <f t="shared" si="0"/>
        <v>9.2678405931417976E-2</v>
      </c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2971.4</v>
      </c>
      <c r="F10" s="20">
        <f t="shared" si="0"/>
        <v>2.7524941409687549</v>
      </c>
    </row>
    <row r="11" spans="1:7" ht="29.25" customHeight="1" x14ac:dyDescent="0.2">
      <c r="B11" s="30" t="s">
        <v>128</v>
      </c>
      <c r="C11" s="33" t="s">
        <v>118</v>
      </c>
      <c r="D11" s="24">
        <f>SUM(D12:D15)</f>
        <v>575</v>
      </c>
      <c r="E11" s="24">
        <f>SUM(E12:E15)</f>
        <v>58.4</v>
      </c>
      <c r="F11" s="25">
        <f t="shared" si="0"/>
        <v>10.156521739130435</v>
      </c>
    </row>
    <row r="12" spans="1:7" ht="29.25" customHeight="1" x14ac:dyDescent="0.2">
      <c r="B12" s="60" t="s">
        <v>123</v>
      </c>
      <c r="C12" s="34" t="s">
        <v>119</v>
      </c>
      <c r="D12" s="19">
        <v>175.8</v>
      </c>
      <c r="E12" s="19">
        <v>22.9</v>
      </c>
      <c r="F12" s="20">
        <f t="shared" si="0"/>
        <v>13.026166097838452</v>
      </c>
    </row>
    <row r="13" spans="1:7" ht="29.25" customHeight="1" x14ac:dyDescent="0.2">
      <c r="B13" s="60" t="s">
        <v>124</v>
      </c>
      <c r="C13" s="34" t="s">
        <v>120</v>
      </c>
      <c r="D13" s="19">
        <v>6.6</v>
      </c>
      <c r="E13" s="19">
        <v>0.5</v>
      </c>
      <c r="F13" s="20">
        <f t="shared" si="0"/>
        <v>7.5757575757575761</v>
      </c>
    </row>
    <row r="14" spans="1:7" ht="29.25" customHeight="1" x14ac:dyDescent="0.2">
      <c r="B14" s="60" t="s">
        <v>125</v>
      </c>
      <c r="C14" s="34" t="s">
        <v>121</v>
      </c>
      <c r="D14" s="19">
        <v>385.1</v>
      </c>
      <c r="E14" s="19">
        <v>37.700000000000003</v>
      </c>
      <c r="F14" s="20">
        <f t="shared" si="0"/>
        <v>9.7896650220721888</v>
      </c>
    </row>
    <row r="15" spans="1:7" ht="29.25" customHeight="1" x14ac:dyDescent="0.2">
      <c r="B15" s="60" t="s">
        <v>126</v>
      </c>
      <c r="C15" s="34" t="s">
        <v>122</v>
      </c>
      <c r="D15" s="19">
        <v>7.5</v>
      </c>
      <c r="E15" s="19">
        <v>-2.7</v>
      </c>
      <c r="F15" s="20"/>
    </row>
    <row r="16" spans="1:7" ht="17.25" customHeight="1" x14ac:dyDescent="0.2">
      <c r="B16" s="31" t="s">
        <v>127</v>
      </c>
      <c r="C16" s="35" t="s">
        <v>43</v>
      </c>
      <c r="D16" s="21">
        <f>SUM(D17+D18)</f>
        <v>17517</v>
      </c>
      <c r="E16" s="21">
        <f>SUM(E17+E18)</f>
        <v>3259.7000000000003</v>
      </c>
      <c r="F16" s="18">
        <f t="shared" si="0"/>
        <v>18.608780042244678</v>
      </c>
    </row>
    <row r="17" spans="1:6" ht="26.25" customHeight="1" x14ac:dyDescent="0.2">
      <c r="B17" s="30" t="s">
        <v>57</v>
      </c>
      <c r="C17" s="34" t="s">
        <v>41</v>
      </c>
      <c r="D17" s="19">
        <v>17184</v>
      </c>
      <c r="E17" s="19">
        <v>3186.4</v>
      </c>
      <c r="F17" s="20">
        <f t="shared" si="0"/>
        <v>18.542830540037244</v>
      </c>
    </row>
    <row r="18" spans="1:6" ht="38.25" customHeight="1" x14ac:dyDescent="0.2">
      <c r="B18" s="30" t="s">
        <v>129</v>
      </c>
      <c r="C18" s="34" t="s">
        <v>130</v>
      </c>
      <c r="D18" s="19">
        <v>333</v>
      </c>
      <c r="E18" s="19">
        <v>73.3</v>
      </c>
      <c r="F18" s="20">
        <f t="shared" si="0"/>
        <v>22.012012012012011</v>
      </c>
    </row>
    <row r="19" spans="1:6" x14ac:dyDescent="0.2">
      <c r="B19" s="30" t="s">
        <v>10</v>
      </c>
      <c r="C19" s="35" t="s">
        <v>11</v>
      </c>
      <c r="D19" s="21">
        <f>SUM(D20+D21)</f>
        <v>3258.5</v>
      </c>
      <c r="E19" s="18">
        <f>SUM(E20+E21)</f>
        <v>46.300000000000004</v>
      </c>
      <c r="F19" s="20">
        <f t="shared" si="0"/>
        <v>1.4208991867423661</v>
      </c>
    </row>
    <row r="20" spans="1:6" x14ac:dyDescent="0.2">
      <c r="B20" s="30" t="s">
        <v>58</v>
      </c>
      <c r="C20" s="34" t="s">
        <v>12</v>
      </c>
      <c r="D20" s="19">
        <v>1690.5</v>
      </c>
      <c r="E20" s="19">
        <v>46.2</v>
      </c>
      <c r="F20" s="20">
        <f t="shared" si="0"/>
        <v>2.7329192546583849</v>
      </c>
    </row>
    <row r="21" spans="1:6" ht="15.75" customHeight="1" x14ac:dyDescent="0.2">
      <c r="B21" s="30" t="s">
        <v>55</v>
      </c>
      <c r="C21" s="34" t="s">
        <v>42</v>
      </c>
      <c r="D21" s="19">
        <v>1568</v>
      </c>
      <c r="E21" s="19">
        <v>0.1</v>
      </c>
      <c r="F21" s="20">
        <f t="shared" si="0"/>
        <v>6.3775510204081634E-3</v>
      </c>
    </row>
    <row r="22" spans="1:6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191.6</v>
      </c>
      <c r="F22" s="20">
        <f t="shared" si="0"/>
        <v>2.037972663936606</v>
      </c>
    </row>
    <row r="23" spans="1:6" ht="27.75" customHeight="1" x14ac:dyDescent="0.2">
      <c r="B23" s="36" t="s">
        <v>86</v>
      </c>
      <c r="C23" s="37" t="s">
        <v>85</v>
      </c>
      <c r="D23" s="22">
        <v>9392.5</v>
      </c>
      <c r="E23" s="22">
        <v>191.6</v>
      </c>
      <c r="F23" s="20">
        <f t="shared" si="0"/>
        <v>2.039925472451424</v>
      </c>
    </row>
    <row r="24" spans="1:6" ht="29.25" customHeight="1" x14ac:dyDescent="0.2">
      <c r="B24" s="36" t="s">
        <v>101</v>
      </c>
      <c r="C24" s="37" t="s">
        <v>102</v>
      </c>
      <c r="D24" s="22">
        <v>9</v>
      </c>
      <c r="E24" s="22">
        <v>0</v>
      </c>
      <c r="F24" s="20">
        <f t="shared" si="0"/>
        <v>0</v>
      </c>
    </row>
    <row r="25" spans="1:6" ht="49.5" customHeight="1" x14ac:dyDescent="0.2">
      <c r="B25" s="30" t="s">
        <v>15</v>
      </c>
      <c r="C25" s="35" t="s">
        <v>54</v>
      </c>
      <c r="D25" s="21">
        <v>0</v>
      </c>
      <c r="E25" s="21">
        <v>0</v>
      </c>
      <c r="F25" s="20"/>
    </row>
    <row r="26" spans="1:6" ht="42.75" customHeight="1" x14ac:dyDescent="0.2">
      <c r="B26" s="30" t="s">
        <v>16</v>
      </c>
      <c r="C26" s="35" t="s">
        <v>17</v>
      </c>
      <c r="D26" s="21">
        <f>SUM(D27+D28+D29)</f>
        <v>6568.8</v>
      </c>
      <c r="E26" s="18">
        <f>SUM(E27+E28+E29)</f>
        <v>282.10000000000002</v>
      </c>
      <c r="F26" s="18">
        <f t="shared" ref="F26:F46" si="1">E26*100/D26</f>
        <v>4.2945439045183296</v>
      </c>
    </row>
    <row r="27" spans="1:6" x14ac:dyDescent="0.2">
      <c r="B27" s="30" t="s">
        <v>78</v>
      </c>
      <c r="C27" s="38" t="s">
        <v>68</v>
      </c>
      <c r="D27" s="19">
        <v>3500</v>
      </c>
      <c r="E27" s="19">
        <v>264.3</v>
      </c>
      <c r="F27" s="20">
        <f t="shared" si="0"/>
        <v>7.5514285714285716</v>
      </c>
    </row>
    <row r="28" spans="1:6" ht="25.5" x14ac:dyDescent="0.2">
      <c r="B28" s="30" t="s">
        <v>79</v>
      </c>
      <c r="C28" s="38" t="s">
        <v>76</v>
      </c>
      <c r="D28" s="19">
        <v>268.8</v>
      </c>
      <c r="E28" s="19">
        <v>0</v>
      </c>
      <c r="F28" s="23">
        <f t="shared" si="1"/>
        <v>0</v>
      </c>
    </row>
    <row r="29" spans="1:6" ht="38.25" x14ac:dyDescent="0.2">
      <c r="B29" s="30" t="s">
        <v>80</v>
      </c>
      <c r="C29" s="38" t="s">
        <v>77</v>
      </c>
      <c r="D29" s="19">
        <v>2800</v>
      </c>
      <c r="E29" s="19">
        <v>17.8</v>
      </c>
      <c r="F29" s="23">
        <f t="shared" si="1"/>
        <v>0.63571428571428568</v>
      </c>
    </row>
    <row r="30" spans="1:6" ht="25.5" x14ac:dyDescent="0.2">
      <c r="A30" s="3"/>
      <c r="B30" s="39" t="s">
        <v>49</v>
      </c>
      <c r="C30" s="35" t="s">
        <v>84</v>
      </c>
      <c r="D30" s="21">
        <f>SUM(D31:D34)</f>
        <v>964.8</v>
      </c>
      <c r="E30" s="21">
        <f>SUM(E31:E34)</f>
        <v>529.1</v>
      </c>
      <c r="F30" s="20">
        <f t="shared" si="1"/>
        <v>54.840381426202327</v>
      </c>
    </row>
    <row r="31" spans="1:6" ht="25.5" x14ac:dyDescent="0.2">
      <c r="A31" s="3"/>
      <c r="B31" s="39" t="s">
        <v>103</v>
      </c>
      <c r="C31" s="37" t="s">
        <v>104</v>
      </c>
      <c r="D31" s="22">
        <v>751.8</v>
      </c>
      <c r="E31" s="22">
        <v>422.6</v>
      </c>
      <c r="F31" s="20">
        <f t="shared" si="1"/>
        <v>56.211758446395322</v>
      </c>
    </row>
    <row r="32" spans="1:6" ht="25.5" x14ac:dyDescent="0.2">
      <c r="A32" s="3"/>
      <c r="B32" s="39" t="s">
        <v>105</v>
      </c>
      <c r="C32" s="37" t="s">
        <v>106</v>
      </c>
      <c r="D32" s="22">
        <v>21</v>
      </c>
      <c r="E32" s="22">
        <v>2.7</v>
      </c>
      <c r="F32" s="23">
        <f t="shared" si="1"/>
        <v>12.857142857142858</v>
      </c>
    </row>
    <row r="33" spans="1:6" x14ac:dyDescent="0.2">
      <c r="A33" s="3"/>
      <c r="B33" s="39" t="s">
        <v>107</v>
      </c>
      <c r="C33" s="37" t="s">
        <v>108</v>
      </c>
      <c r="D33" s="22">
        <v>39</v>
      </c>
      <c r="E33" s="22">
        <v>0.1</v>
      </c>
      <c r="F33" s="23">
        <f t="shared" si="1"/>
        <v>0.25641025641025639</v>
      </c>
    </row>
    <row r="34" spans="1:6" ht="19.5" customHeight="1" x14ac:dyDescent="0.2">
      <c r="B34" s="30" t="s">
        <v>109</v>
      </c>
      <c r="C34" s="37" t="s">
        <v>110</v>
      </c>
      <c r="D34" s="23">
        <v>153</v>
      </c>
      <c r="E34" s="19">
        <v>103.7</v>
      </c>
      <c r="F34" s="23">
        <f t="shared" si="1"/>
        <v>67.777777777777771</v>
      </c>
    </row>
    <row r="35" spans="1:6" ht="29.25" customHeight="1" x14ac:dyDescent="0.2">
      <c r="B35" s="30" t="s">
        <v>81</v>
      </c>
      <c r="C35" s="33" t="s">
        <v>113</v>
      </c>
      <c r="D35" s="24">
        <f>SUM(D36:D36)</f>
        <v>2</v>
      </c>
      <c r="E35" s="24">
        <f>SUM(E36:E36)</f>
        <v>0</v>
      </c>
      <c r="F35" s="20">
        <f t="shared" si="1"/>
        <v>0</v>
      </c>
    </row>
    <row r="36" spans="1:6" ht="28.5" customHeight="1" x14ac:dyDescent="0.2">
      <c r="B36" s="30" t="s">
        <v>111</v>
      </c>
      <c r="C36" s="34" t="s">
        <v>112</v>
      </c>
      <c r="D36" s="23">
        <v>2</v>
      </c>
      <c r="E36" s="19">
        <v>0</v>
      </c>
      <c r="F36" s="20">
        <f>E36*100/D36</f>
        <v>0</v>
      </c>
    </row>
    <row r="37" spans="1:6" ht="28.5" customHeight="1" x14ac:dyDescent="0.2">
      <c r="B37" s="30" t="s">
        <v>59</v>
      </c>
      <c r="C37" s="33" t="s">
        <v>99</v>
      </c>
      <c r="D37" s="25">
        <f>SUM(D38:D39)</f>
        <v>19949.900000000001</v>
      </c>
      <c r="E37" s="25">
        <f>SUM(E38:E39)</f>
        <v>182.5</v>
      </c>
      <c r="F37" s="25">
        <f t="shared" si="1"/>
        <v>0.9147915528398638</v>
      </c>
    </row>
    <row r="38" spans="1:6" ht="15.75" customHeight="1" x14ac:dyDescent="0.2">
      <c r="B38" s="30" t="s">
        <v>89</v>
      </c>
      <c r="C38" s="37" t="s">
        <v>87</v>
      </c>
      <c r="D38" s="26">
        <v>12748.8</v>
      </c>
      <c r="E38" s="22">
        <v>8.3000000000000007</v>
      </c>
      <c r="F38" s="26">
        <f t="shared" si="1"/>
        <v>6.5104166666666685E-2</v>
      </c>
    </row>
    <row r="39" spans="1:6" ht="17.25" customHeight="1" x14ac:dyDescent="0.2">
      <c r="B39" s="30" t="s">
        <v>90</v>
      </c>
      <c r="C39" s="37" t="s">
        <v>88</v>
      </c>
      <c r="D39" s="26">
        <v>7201.1</v>
      </c>
      <c r="E39" s="22">
        <v>174.2</v>
      </c>
      <c r="F39" s="26">
        <f t="shared" si="1"/>
        <v>2.419074863562511</v>
      </c>
    </row>
    <row r="40" spans="1:6" ht="15" customHeight="1" x14ac:dyDescent="0.2">
      <c r="B40" s="30" t="s">
        <v>52</v>
      </c>
      <c r="C40" s="35" t="s">
        <v>53</v>
      </c>
      <c r="D40" s="25">
        <v>25</v>
      </c>
      <c r="E40" s="24">
        <v>0.9</v>
      </c>
      <c r="F40" s="25">
        <f t="shared" si="1"/>
        <v>3.6</v>
      </c>
    </row>
    <row r="41" spans="1:6" ht="15" customHeight="1" x14ac:dyDescent="0.2">
      <c r="A41" s="3"/>
      <c r="B41" s="30" t="s">
        <v>50</v>
      </c>
      <c r="C41" s="35" t="s">
        <v>51</v>
      </c>
      <c r="D41" s="18">
        <v>1523.8</v>
      </c>
      <c r="E41" s="21">
        <v>18.399999999999999</v>
      </c>
      <c r="F41" s="26">
        <f t="shared" si="1"/>
        <v>1.2075075469221681</v>
      </c>
    </row>
    <row r="42" spans="1:6" ht="15.75" customHeight="1" x14ac:dyDescent="0.2">
      <c r="B42" s="30" t="s">
        <v>61</v>
      </c>
      <c r="C42" s="33" t="s">
        <v>18</v>
      </c>
      <c r="D42" s="25">
        <f>SUM(D43:D44)</f>
        <v>388.2</v>
      </c>
      <c r="E42" s="25">
        <f>SUM(E43:E44)</f>
        <v>251</v>
      </c>
      <c r="F42" s="18">
        <f t="shared" si="1"/>
        <v>64.657393096342091</v>
      </c>
    </row>
    <row r="43" spans="1:6" ht="25.5" x14ac:dyDescent="0.2">
      <c r="B43" s="30" t="s">
        <v>82</v>
      </c>
      <c r="C43" s="37" t="s">
        <v>73</v>
      </c>
      <c r="D43" s="26">
        <v>0</v>
      </c>
      <c r="E43" s="22">
        <v>3.1</v>
      </c>
      <c r="F43" s="27"/>
    </row>
    <row r="44" spans="1:6" ht="18" customHeight="1" x14ac:dyDescent="0.2">
      <c r="B44" s="30" t="s">
        <v>83</v>
      </c>
      <c r="C44" s="37" t="s">
        <v>74</v>
      </c>
      <c r="D44" s="61">
        <f>SUM(D45:D46)</f>
        <v>388.2</v>
      </c>
      <c r="E44" s="61">
        <f>SUM(E45:E46)</f>
        <v>247.9</v>
      </c>
      <c r="F44" s="25">
        <f t="shared" si="1"/>
        <v>63.858835651725919</v>
      </c>
    </row>
    <row r="45" spans="1:6" ht="18" customHeight="1" x14ac:dyDescent="0.2">
      <c r="B45" s="30"/>
      <c r="C45" s="37" t="s">
        <v>134</v>
      </c>
      <c r="D45" s="26">
        <v>0</v>
      </c>
      <c r="E45" s="22">
        <v>247.9</v>
      </c>
      <c r="F45" s="25"/>
    </row>
    <row r="46" spans="1:6" ht="18" customHeight="1" x14ac:dyDescent="0.2">
      <c r="B46" s="30"/>
      <c r="C46" s="37" t="s">
        <v>133</v>
      </c>
      <c r="D46" s="26">
        <v>388.2</v>
      </c>
      <c r="E46" s="22">
        <v>0</v>
      </c>
      <c r="F46" s="25">
        <f t="shared" si="1"/>
        <v>0</v>
      </c>
    </row>
    <row r="47" spans="1:6" ht="18.75" customHeight="1" x14ac:dyDescent="0.25">
      <c r="B47" s="30"/>
      <c r="C47" s="40" t="s">
        <v>44</v>
      </c>
      <c r="D47" s="18">
        <f>SUM(D48+D56+D55)</f>
        <v>647131.39999999991</v>
      </c>
      <c r="E47" s="18">
        <f>SUM(E48+E56+E55)</f>
        <v>11924.699999999999</v>
      </c>
      <c r="F47" s="18">
        <f t="shared" ref="F47:F54" si="2">E47*100/D47</f>
        <v>1.8427014977174654</v>
      </c>
    </row>
    <row r="48" spans="1:6" ht="33" customHeight="1" x14ac:dyDescent="0.2">
      <c r="B48" s="30" t="s">
        <v>19</v>
      </c>
      <c r="C48" s="41" t="s">
        <v>75</v>
      </c>
      <c r="D48" s="18">
        <f>SUM(D49+D52+D53+D54)</f>
        <v>647131.39999999991</v>
      </c>
      <c r="E48" s="18">
        <f>SUM(E49+E52+E53+E54)</f>
        <v>13622.5</v>
      </c>
      <c r="F48" s="18">
        <f t="shared" si="2"/>
        <v>2.1050593434347338</v>
      </c>
    </row>
    <row r="49" spans="2:7" ht="27.75" customHeight="1" x14ac:dyDescent="0.2">
      <c r="B49" s="30" t="s">
        <v>46</v>
      </c>
      <c r="C49" s="34" t="s">
        <v>20</v>
      </c>
      <c r="D49" s="23">
        <f>D50+D51</f>
        <v>116646.8</v>
      </c>
      <c r="E49" s="23">
        <f>E50+E51</f>
        <v>6417.9</v>
      </c>
      <c r="F49" s="20">
        <f t="shared" si="2"/>
        <v>5.5019940538445971</v>
      </c>
      <c r="G49" s="3"/>
    </row>
    <row r="50" spans="2:7" ht="16.5" customHeight="1" x14ac:dyDescent="0.2">
      <c r="B50" s="30" t="s">
        <v>56</v>
      </c>
      <c r="C50" s="34" t="s">
        <v>60</v>
      </c>
      <c r="D50" s="23">
        <v>92882.5</v>
      </c>
      <c r="E50" s="19">
        <v>4437.5</v>
      </c>
      <c r="F50" s="20">
        <f t="shared" si="2"/>
        <v>4.7775415175086806</v>
      </c>
      <c r="G50" s="3"/>
    </row>
    <row r="51" spans="2:7" ht="27.75" customHeight="1" x14ac:dyDescent="0.2">
      <c r="B51" s="30" t="s">
        <v>70</v>
      </c>
      <c r="C51" s="34" t="s">
        <v>69</v>
      </c>
      <c r="D51" s="23">
        <v>23764.3</v>
      </c>
      <c r="E51" s="19">
        <v>1980.4</v>
      </c>
      <c r="F51" s="20">
        <f t="shared" si="2"/>
        <v>8.3335086663608866</v>
      </c>
      <c r="G51" s="3"/>
    </row>
    <row r="52" spans="2:7" ht="24.75" customHeight="1" x14ac:dyDescent="0.2">
      <c r="B52" s="30" t="s">
        <v>47</v>
      </c>
      <c r="C52" s="38" t="s">
        <v>64</v>
      </c>
      <c r="D52" s="57">
        <v>288449.8</v>
      </c>
      <c r="E52" s="19">
        <v>0</v>
      </c>
      <c r="F52" s="20">
        <f t="shared" si="2"/>
        <v>0</v>
      </c>
      <c r="G52" s="3"/>
    </row>
    <row r="53" spans="2:7" ht="24.75" customHeight="1" x14ac:dyDescent="0.2">
      <c r="B53" s="30" t="s">
        <v>63</v>
      </c>
      <c r="C53" s="38" t="s">
        <v>65</v>
      </c>
      <c r="D53" s="57">
        <v>242030.6</v>
      </c>
      <c r="E53" s="19">
        <v>7204.6</v>
      </c>
      <c r="F53" s="20">
        <f t="shared" si="2"/>
        <v>2.9767310414468251</v>
      </c>
      <c r="G53" s="3"/>
    </row>
    <row r="54" spans="2:7" ht="24.75" customHeight="1" x14ac:dyDescent="0.2">
      <c r="B54" s="30" t="s">
        <v>136</v>
      </c>
      <c r="C54" s="38" t="s">
        <v>137</v>
      </c>
      <c r="D54" s="57">
        <v>4.2</v>
      </c>
      <c r="E54" s="19">
        <v>0</v>
      </c>
      <c r="F54" s="20">
        <f t="shared" si="2"/>
        <v>0</v>
      </c>
      <c r="G54" s="3"/>
    </row>
    <row r="55" spans="2:7" ht="24.75" customHeight="1" x14ac:dyDescent="0.2">
      <c r="B55" s="30" t="s">
        <v>132</v>
      </c>
      <c r="C55" s="38" t="s">
        <v>131</v>
      </c>
      <c r="D55" s="57">
        <v>0</v>
      </c>
      <c r="E55" s="19">
        <v>1340.8</v>
      </c>
      <c r="F55" s="20"/>
      <c r="G55" s="3"/>
    </row>
    <row r="56" spans="2:7" ht="15.75" customHeight="1" thickBot="1" x14ac:dyDescent="0.25">
      <c r="B56" s="30" t="s">
        <v>97</v>
      </c>
      <c r="C56" s="38" t="s">
        <v>98</v>
      </c>
      <c r="D56" s="19">
        <v>0</v>
      </c>
      <c r="E56" s="19">
        <v>-3038.6</v>
      </c>
      <c r="F56" s="20"/>
      <c r="G56" s="3"/>
    </row>
    <row r="57" spans="2:7" ht="18" customHeight="1" thickBot="1" x14ac:dyDescent="0.25">
      <c r="B57" s="28"/>
      <c r="C57" s="50" t="s">
        <v>45</v>
      </c>
      <c r="D57" s="51">
        <f>SUM(D6)</f>
        <v>816661.59999999986</v>
      </c>
      <c r="E57" s="51">
        <f>SUM(E6)</f>
        <v>19717.400000000001</v>
      </c>
      <c r="F57" s="52">
        <f t="shared" ref="F57:F69" si="3">E57*100/D57</f>
        <v>2.414390489279771</v>
      </c>
    </row>
    <row r="58" spans="2:7" ht="17.25" customHeight="1" x14ac:dyDescent="0.2">
      <c r="B58" s="47"/>
      <c r="C58" s="48" t="s">
        <v>21</v>
      </c>
      <c r="D58" s="49">
        <f>SUM(D102)</f>
        <v>824461.6</v>
      </c>
      <c r="E58" s="49">
        <f>SUM(E102)</f>
        <v>10246.900000000001</v>
      </c>
      <c r="F58" s="29">
        <f t="shared" si="3"/>
        <v>1.2428595825445359</v>
      </c>
    </row>
    <row r="59" spans="2:7" ht="16.5" customHeight="1" x14ac:dyDescent="0.2">
      <c r="B59" s="62" t="s">
        <v>22</v>
      </c>
      <c r="C59" s="63" t="s">
        <v>23</v>
      </c>
      <c r="D59" s="18">
        <f>D60+D61+D62+D63+D64+D65+D66</f>
        <v>65387</v>
      </c>
      <c r="E59" s="21">
        <f>E60+E61+E62+E63+E64+E65+E66</f>
        <v>1565.3</v>
      </c>
      <c r="F59" s="18">
        <f t="shared" si="3"/>
        <v>2.3939009283190846</v>
      </c>
    </row>
    <row r="60" spans="2:7" ht="16.5" customHeight="1" x14ac:dyDescent="0.2">
      <c r="B60" s="64" t="s">
        <v>140</v>
      </c>
      <c r="C60" s="65" t="s">
        <v>141</v>
      </c>
      <c r="D60" s="67">
        <v>1095</v>
      </c>
      <c r="E60" s="68">
        <v>27</v>
      </c>
      <c r="F60" s="67">
        <f t="shared" si="3"/>
        <v>2.4657534246575343</v>
      </c>
    </row>
    <row r="61" spans="2:7" ht="16.5" customHeight="1" x14ac:dyDescent="0.2">
      <c r="B61" s="64" t="s">
        <v>142</v>
      </c>
      <c r="C61" s="65" t="s">
        <v>143</v>
      </c>
      <c r="D61" s="67">
        <v>3210</v>
      </c>
      <c r="E61" s="68">
        <v>36</v>
      </c>
      <c r="F61" s="67">
        <f t="shared" si="3"/>
        <v>1.1214953271028036</v>
      </c>
    </row>
    <row r="62" spans="2:7" ht="16.5" customHeight="1" x14ac:dyDescent="0.2">
      <c r="B62" s="64" t="s">
        <v>144</v>
      </c>
      <c r="C62" s="65" t="s">
        <v>145</v>
      </c>
      <c r="D62" s="67">
        <v>29331</v>
      </c>
      <c r="E62" s="68">
        <v>599</v>
      </c>
      <c r="F62" s="67">
        <f t="shared" si="3"/>
        <v>2.0422079029013673</v>
      </c>
    </row>
    <row r="63" spans="2:7" ht="16.5" customHeight="1" x14ac:dyDescent="0.2">
      <c r="B63" s="64" t="s">
        <v>146</v>
      </c>
      <c r="C63" s="65" t="s">
        <v>147</v>
      </c>
      <c r="D63" s="67">
        <v>9810</v>
      </c>
      <c r="E63" s="68">
        <v>611.5</v>
      </c>
      <c r="F63" s="67">
        <f t="shared" si="3"/>
        <v>6.2334352701325182</v>
      </c>
    </row>
    <row r="64" spans="2:7" ht="16.5" customHeight="1" x14ac:dyDescent="0.2">
      <c r="B64" s="64" t="s">
        <v>150</v>
      </c>
      <c r="C64" s="65" t="s">
        <v>152</v>
      </c>
      <c r="D64" s="67">
        <v>1265</v>
      </c>
      <c r="E64" s="68"/>
      <c r="F64" s="67">
        <f t="shared" si="3"/>
        <v>0</v>
      </c>
    </row>
    <row r="65" spans="2:6" ht="16.5" customHeight="1" x14ac:dyDescent="0.2">
      <c r="B65" s="64" t="s">
        <v>151</v>
      </c>
      <c r="C65" s="65" t="s">
        <v>153</v>
      </c>
      <c r="D65" s="67">
        <v>200</v>
      </c>
      <c r="E65" s="68"/>
      <c r="F65" s="67">
        <f t="shared" si="3"/>
        <v>0</v>
      </c>
    </row>
    <row r="66" spans="2:6" ht="14.25" customHeight="1" x14ac:dyDescent="0.2">
      <c r="B66" s="66" t="s">
        <v>148</v>
      </c>
      <c r="C66" s="65" t="s">
        <v>149</v>
      </c>
      <c r="D66" s="67">
        <v>20476</v>
      </c>
      <c r="E66" s="68">
        <v>291.8</v>
      </c>
      <c r="F66" s="67">
        <f t="shared" si="3"/>
        <v>1.4250830240281305</v>
      </c>
    </row>
    <row r="67" spans="2:6" ht="16.5" hidden="1" x14ac:dyDescent="0.2">
      <c r="B67" s="42"/>
      <c r="C67" s="43"/>
      <c r="D67" s="25"/>
      <c r="E67" s="24"/>
      <c r="F67" s="26"/>
    </row>
    <row r="68" spans="2:6" ht="32.25" hidden="1" customHeight="1" x14ac:dyDescent="0.2">
      <c r="B68" s="42"/>
      <c r="C68" s="44"/>
      <c r="D68" s="18"/>
      <c r="E68" s="21"/>
      <c r="F68" s="26"/>
    </row>
    <row r="69" spans="2:6" ht="13.5" customHeight="1" x14ac:dyDescent="0.2">
      <c r="B69" s="42" t="s">
        <v>24</v>
      </c>
      <c r="C69" s="44" t="s">
        <v>25</v>
      </c>
      <c r="D69" s="18">
        <f>SUM(D71:D74)</f>
        <v>42293.799999999996</v>
      </c>
      <c r="E69" s="18">
        <f>SUM(E71:E74)</f>
        <v>0</v>
      </c>
      <c r="F69" s="18">
        <f t="shared" si="3"/>
        <v>0</v>
      </c>
    </row>
    <row r="70" spans="2:6" ht="0.75" hidden="1" customHeight="1" x14ac:dyDescent="0.2">
      <c r="B70" s="83"/>
      <c r="C70" s="83"/>
      <c r="D70" s="23"/>
      <c r="E70" s="19"/>
      <c r="F70" s="23"/>
    </row>
    <row r="71" spans="2:6" ht="13.5" hidden="1" customHeight="1" x14ac:dyDescent="0.2">
      <c r="B71" s="69"/>
      <c r="C71" s="70"/>
      <c r="D71" s="23"/>
      <c r="E71" s="19"/>
      <c r="F71" s="23"/>
    </row>
    <row r="72" spans="2:6" ht="16.5" customHeight="1" x14ac:dyDescent="0.2">
      <c r="B72" s="66" t="s">
        <v>26</v>
      </c>
      <c r="C72" s="71" t="s">
        <v>27</v>
      </c>
      <c r="D72" s="26">
        <v>16691.599999999999</v>
      </c>
      <c r="E72" s="22">
        <v>0</v>
      </c>
      <c r="F72" s="26">
        <f>E72*100/D72</f>
        <v>0</v>
      </c>
    </row>
    <row r="73" spans="2:6" ht="16.5" customHeight="1" x14ac:dyDescent="0.2">
      <c r="B73" s="66" t="s">
        <v>114</v>
      </c>
      <c r="C73" s="71" t="s">
        <v>115</v>
      </c>
      <c r="D73" s="26">
        <v>23631.599999999999</v>
      </c>
      <c r="E73" s="22">
        <v>0</v>
      </c>
      <c r="F73" s="26">
        <f>E73*100/D73</f>
        <v>0</v>
      </c>
    </row>
    <row r="74" spans="2:6" ht="17.25" customHeight="1" x14ac:dyDescent="0.2">
      <c r="B74" s="66" t="s">
        <v>71</v>
      </c>
      <c r="C74" s="71" t="s">
        <v>72</v>
      </c>
      <c r="D74" s="26">
        <v>1970.6</v>
      </c>
      <c r="E74" s="22">
        <v>0</v>
      </c>
      <c r="F74" s="26">
        <f>E74*100/D74</f>
        <v>0</v>
      </c>
    </row>
    <row r="75" spans="2:6" ht="15.75" customHeight="1" x14ac:dyDescent="0.2">
      <c r="B75" s="42" t="s">
        <v>28</v>
      </c>
      <c r="C75" s="44" t="s">
        <v>29</v>
      </c>
      <c r="D75" s="46">
        <f>SUM(D77:D80)</f>
        <v>327696.3</v>
      </c>
      <c r="E75" s="46">
        <v>159.4</v>
      </c>
      <c r="F75" s="18">
        <f>E75*100/D75</f>
        <v>4.8642599870672938E-2</v>
      </c>
    </row>
    <row r="76" spans="2:6" ht="15.75" hidden="1" x14ac:dyDescent="0.2">
      <c r="B76" s="95"/>
      <c r="C76" s="95"/>
      <c r="D76" s="23"/>
      <c r="E76" s="19"/>
      <c r="F76" s="23"/>
    </row>
    <row r="77" spans="2:6" ht="18" customHeight="1" x14ac:dyDescent="0.2">
      <c r="B77" s="64" t="s">
        <v>30</v>
      </c>
      <c r="C77" s="71" t="s">
        <v>31</v>
      </c>
      <c r="D77" s="23">
        <v>129794</v>
      </c>
      <c r="E77" s="19">
        <v>0</v>
      </c>
      <c r="F77" s="26">
        <f t="shared" ref="F77:F89" si="4">E77*100/D77</f>
        <v>0</v>
      </c>
    </row>
    <row r="78" spans="2:6" ht="15" customHeight="1" x14ac:dyDescent="0.2">
      <c r="B78" s="64" t="s">
        <v>32</v>
      </c>
      <c r="C78" s="71" t="s">
        <v>33</v>
      </c>
      <c r="D78" s="57">
        <v>192126</v>
      </c>
      <c r="E78" s="19">
        <v>0</v>
      </c>
      <c r="F78" s="26">
        <f t="shared" si="4"/>
        <v>0</v>
      </c>
    </row>
    <row r="79" spans="2:6" ht="15" customHeight="1" x14ac:dyDescent="0.2">
      <c r="B79" s="64" t="s">
        <v>66</v>
      </c>
      <c r="C79" s="71" t="s">
        <v>67</v>
      </c>
      <c r="D79" s="57">
        <v>5776.3</v>
      </c>
      <c r="E79" s="19">
        <v>159.5</v>
      </c>
      <c r="F79" s="26">
        <f t="shared" si="4"/>
        <v>2.7612831743503627</v>
      </c>
    </row>
    <row r="80" spans="2:6" ht="14.25" customHeight="1" x14ac:dyDescent="0.2">
      <c r="B80" s="64" t="s">
        <v>116</v>
      </c>
      <c r="C80" s="71" t="s">
        <v>138</v>
      </c>
      <c r="D80" s="57">
        <v>0</v>
      </c>
      <c r="E80" s="19">
        <v>0</v>
      </c>
      <c r="F80" s="26">
        <v>0</v>
      </c>
    </row>
    <row r="81" spans="2:6" ht="15" hidden="1" customHeight="1" x14ac:dyDescent="0.2">
      <c r="B81" s="45"/>
      <c r="C81" s="43"/>
      <c r="D81" s="58"/>
      <c r="E81" s="24"/>
      <c r="F81" s="26"/>
    </row>
    <row r="82" spans="2:6" ht="18.75" customHeight="1" x14ac:dyDescent="0.2">
      <c r="B82" s="42" t="s">
        <v>34</v>
      </c>
      <c r="C82" s="44" t="s">
        <v>35</v>
      </c>
      <c r="D82" s="59">
        <f>D83+D84+D85+D86</f>
        <v>293029.90000000002</v>
      </c>
      <c r="E82" s="21">
        <f>E83+E84+E85+E86</f>
        <v>6696</v>
      </c>
      <c r="F82" s="18">
        <f t="shared" si="4"/>
        <v>2.2850910436102252</v>
      </c>
    </row>
    <row r="83" spans="2:6" ht="18.75" customHeight="1" x14ac:dyDescent="0.2">
      <c r="B83" s="64" t="s">
        <v>154</v>
      </c>
      <c r="C83" s="71" t="s">
        <v>158</v>
      </c>
      <c r="D83" s="72">
        <v>86975.6</v>
      </c>
      <c r="E83" s="68">
        <v>2308.1999999999998</v>
      </c>
      <c r="F83" s="18">
        <f t="shared" si="4"/>
        <v>2.6538477458045699</v>
      </c>
    </row>
    <row r="84" spans="2:6" ht="18.75" customHeight="1" x14ac:dyDescent="0.2">
      <c r="B84" s="64" t="s">
        <v>155</v>
      </c>
      <c r="C84" s="71" t="s">
        <v>159</v>
      </c>
      <c r="D84" s="72">
        <v>170551.2</v>
      </c>
      <c r="E84" s="68">
        <v>3557.3</v>
      </c>
      <c r="F84" s="18">
        <f t="shared" si="4"/>
        <v>2.0857666202289984</v>
      </c>
    </row>
    <row r="85" spans="2:6" ht="18.75" customHeight="1" x14ac:dyDescent="0.2">
      <c r="B85" s="64" t="s">
        <v>156</v>
      </c>
      <c r="C85" s="71" t="s">
        <v>160</v>
      </c>
      <c r="D85" s="72">
        <v>5180.5</v>
      </c>
      <c r="E85" s="68">
        <v>0</v>
      </c>
      <c r="F85" s="18">
        <f t="shared" si="4"/>
        <v>0</v>
      </c>
    </row>
    <row r="86" spans="2:6" ht="18.75" customHeight="1" x14ac:dyDescent="0.2">
      <c r="B86" s="64" t="s">
        <v>157</v>
      </c>
      <c r="C86" s="71" t="s">
        <v>161</v>
      </c>
      <c r="D86" s="72">
        <v>30322.6</v>
      </c>
      <c r="E86" s="68">
        <v>830.5</v>
      </c>
      <c r="F86" s="18">
        <f t="shared" si="4"/>
        <v>2.7388812305013426</v>
      </c>
    </row>
    <row r="87" spans="2:6" ht="31.5" customHeight="1" x14ac:dyDescent="0.2">
      <c r="B87" s="42" t="s">
        <v>36</v>
      </c>
      <c r="C87" s="44" t="s">
        <v>37</v>
      </c>
      <c r="D87" s="18">
        <f>D88+D89</f>
        <v>43002.5</v>
      </c>
      <c r="E87" s="18">
        <f>E88+E89</f>
        <v>73.5</v>
      </c>
      <c r="F87" s="67">
        <f t="shared" si="4"/>
        <v>0.17092029533166678</v>
      </c>
    </row>
    <row r="88" spans="2:6" ht="18.75" customHeight="1" x14ac:dyDescent="0.2">
      <c r="B88" s="100" t="s">
        <v>162</v>
      </c>
      <c r="C88" s="71" t="s">
        <v>164</v>
      </c>
      <c r="D88" s="67">
        <v>33842.5</v>
      </c>
      <c r="E88" s="68">
        <v>0</v>
      </c>
      <c r="F88" s="67">
        <f t="shared" si="4"/>
        <v>0</v>
      </c>
    </row>
    <row r="89" spans="2:6" ht="25.5" customHeight="1" x14ac:dyDescent="0.2">
      <c r="B89" s="100" t="s">
        <v>163</v>
      </c>
      <c r="C89" s="71" t="s">
        <v>165</v>
      </c>
      <c r="D89" s="67">
        <v>9160</v>
      </c>
      <c r="E89" s="68">
        <v>73.5</v>
      </c>
      <c r="F89" s="67">
        <f t="shared" si="4"/>
        <v>0.80240174672489084</v>
      </c>
    </row>
    <row r="90" spans="2:6" ht="17.25" customHeight="1" x14ac:dyDescent="0.2">
      <c r="B90" s="42">
        <v>1000</v>
      </c>
      <c r="C90" s="44" t="s">
        <v>38</v>
      </c>
      <c r="D90" s="18">
        <f>D91+D92+D93+D94+D95</f>
        <v>42343.4</v>
      </c>
      <c r="E90" s="21">
        <f>E91+E92+E93+E94+E95</f>
        <v>1350.7</v>
      </c>
      <c r="F90" s="18">
        <f>E90*100/D90</f>
        <v>3.1898713849147682</v>
      </c>
    </row>
    <row r="91" spans="2:6" ht="17.25" customHeight="1" x14ac:dyDescent="0.2">
      <c r="B91" s="100" t="s">
        <v>166</v>
      </c>
      <c r="C91" s="71" t="s">
        <v>171</v>
      </c>
      <c r="D91" s="67">
        <v>470</v>
      </c>
      <c r="E91" s="68">
        <v>0</v>
      </c>
      <c r="F91" s="67">
        <f t="shared" ref="F91:F95" si="5">E91*100/D91</f>
        <v>0</v>
      </c>
    </row>
    <row r="92" spans="2:6" ht="17.25" customHeight="1" x14ac:dyDescent="0.2">
      <c r="B92" s="100" t="s">
        <v>167</v>
      </c>
      <c r="C92" s="71" t="s">
        <v>172</v>
      </c>
      <c r="D92" s="67">
        <v>22731.5</v>
      </c>
      <c r="E92" s="68">
        <v>1022.9</v>
      </c>
      <c r="F92" s="67">
        <f t="shared" si="5"/>
        <v>4.4999230143193367</v>
      </c>
    </row>
    <row r="93" spans="2:6" ht="17.25" customHeight="1" x14ac:dyDescent="0.2">
      <c r="B93" s="100" t="s">
        <v>168</v>
      </c>
      <c r="C93" s="71" t="s">
        <v>173</v>
      </c>
      <c r="D93" s="67">
        <v>10044.799999999999</v>
      </c>
      <c r="E93" s="68">
        <v>0</v>
      </c>
      <c r="F93" s="67">
        <f t="shared" si="5"/>
        <v>0</v>
      </c>
    </row>
    <row r="94" spans="2:6" ht="17.25" customHeight="1" x14ac:dyDescent="0.2">
      <c r="B94" s="100" t="s">
        <v>169</v>
      </c>
      <c r="C94" s="71" t="s">
        <v>174</v>
      </c>
      <c r="D94" s="67">
        <v>1416</v>
      </c>
      <c r="E94" s="68">
        <v>0</v>
      </c>
      <c r="F94" s="67">
        <f t="shared" si="5"/>
        <v>0</v>
      </c>
    </row>
    <row r="95" spans="2:6" ht="17.25" customHeight="1" x14ac:dyDescent="0.2">
      <c r="B95" s="100" t="s">
        <v>170</v>
      </c>
      <c r="C95" s="73" t="s">
        <v>175</v>
      </c>
      <c r="D95" s="67">
        <v>7681.1</v>
      </c>
      <c r="E95" s="68">
        <v>327.8</v>
      </c>
      <c r="F95" s="67">
        <f t="shared" si="5"/>
        <v>4.2676179193084325</v>
      </c>
    </row>
    <row r="96" spans="2:6" ht="17.25" customHeight="1" x14ac:dyDescent="0.2">
      <c r="B96" s="42" t="s">
        <v>91</v>
      </c>
      <c r="C96" s="44" t="s">
        <v>92</v>
      </c>
      <c r="D96" s="18">
        <f>D97</f>
        <v>3400</v>
      </c>
      <c r="E96" s="21">
        <f>E97</f>
        <v>0</v>
      </c>
      <c r="F96" s="18">
        <f>E96*100/D96</f>
        <v>0</v>
      </c>
    </row>
    <row r="97" spans="1:7" ht="17.25" customHeight="1" x14ac:dyDescent="0.2">
      <c r="B97" s="64" t="s">
        <v>176</v>
      </c>
      <c r="C97" s="71" t="s">
        <v>177</v>
      </c>
      <c r="D97" s="67">
        <v>3400</v>
      </c>
      <c r="E97" s="68">
        <v>0</v>
      </c>
      <c r="F97" s="18">
        <f>E97*100/D97</f>
        <v>0</v>
      </c>
    </row>
    <row r="98" spans="1:7" ht="17.25" customHeight="1" x14ac:dyDescent="0.2">
      <c r="B98" s="42" t="s">
        <v>93</v>
      </c>
      <c r="C98" s="44" t="s">
        <v>94</v>
      </c>
      <c r="D98" s="18">
        <f>D99</f>
        <v>1265</v>
      </c>
      <c r="E98" s="21">
        <f>E99</f>
        <v>0</v>
      </c>
      <c r="F98" s="18">
        <f>E98*100/D98</f>
        <v>0</v>
      </c>
    </row>
    <row r="99" spans="1:7" ht="25.5" customHeight="1" x14ac:dyDescent="0.2">
      <c r="B99" s="79" t="s">
        <v>178</v>
      </c>
      <c r="C99" s="78" t="s">
        <v>181</v>
      </c>
      <c r="D99" s="76">
        <v>1265</v>
      </c>
      <c r="E99" s="77">
        <v>0</v>
      </c>
      <c r="F99" s="76">
        <f>E99*100/D99</f>
        <v>0</v>
      </c>
    </row>
    <row r="100" spans="1:7" ht="33" customHeight="1" x14ac:dyDescent="0.2">
      <c r="B100" s="74" t="s">
        <v>95</v>
      </c>
      <c r="C100" s="75" t="s">
        <v>96</v>
      </c>
      <c r="D100" s="76">
        <f>D101</f>
        <v>6043.7</v>
      </c>
      <c r="E100" s="77">
        <f>E101</f>
        <v>402</v>
      </c>
      <c r="F100" s="76"/>
    </row>
    <row r="101" spans="1:7" ht="23.25" thickBot="1" x14ac:dyDescent="0.25">
      <c r="B101" s="80" t="s">
        <v>179</v>
      </c>
      <c r="C101" s="78" t="s">
        <v>180</v>
      </c>
      <c r="D101" s="81">
        <v>6043.7</v>
      </c>
      <c r="E101" s="82">
        <v>402</v>
      </c>
      <c r="F101" s="81">
        <f>E101*100/D101</f>
        <v>6.6515545113092971</v>
      </c>
    </row>
    <row r="102" spans="1:7" ht="19.5" thickBot="1" x14ac:dyDescent="0.25">
      <c r="B102" s="56"/>
      <c r="C102" s="50" t="s">
        <v>39</v>
      </c>
      <c r="D102" s="51">
        <f>SUM(D59+D67+D68+D69+D75+D82+D87+D90+D96+D98+D101+D81)</f>
        <v>824461.6</v>
      </c>
      <c r="E102" s="51">
        <f>SUM(E59+E67+E68+E69+E75+E82+E87+E90+E96+E98+E101+E81)</f>
        <v>10246.900000000001</v>
      </c>
      <c r="F102" s="52">
        <f>E102*100/D102</f>
        <v>1.2428595825445359</v>
      </c>
    </row>
    <row r="103" spans="1:7" ht="25.5" x14ac:dyDescent="0.2">
      <c r="B103" s="53"/>
      <c r="C103" s="54" t="s">
        <v>40</v>
      </c>
      <c r="D103" s="55">
        <f>SUM(D57-D102)</f>
        <v>-7800.0000000001164</v>
      </c>
      <c r="E103" s="55">
        <f>SUM(E57-E102)</f>
        <v>9470.5</v>
      </c>
      <c r="F103" s="29"/>
    </row>
    <row r="104" spans="1:7" ht="23.25" customHeight="1" x14ac:dyDescent="0.2">
      <c r="B104" s="84"/>
      <c r="C104" s="85"/>
      <c r="D104" s="85"/>
      <c r="E104" s="85"/>
      <c r="F104" s="85"/>
    </row>
    <row r="105" spans="1:7" ht="52.5" customHeight="1" x14ac:dyDescent="0.2">
      <c r="A105" s="86" t="s">
        <v>117</v>
      </c>
      <c r="B105" s="86"/>
      <c r="C105" s="86"/>
      <c r="D105" s="86"/>
      <c r="E105" s="86"/>
      <c r="F105" s="86"/>
      <c r="G105" s="86"/>
    </row>
    <row r="106" spans="1:7" ht="42.75" customHeight="1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ht="15" x14ac:dyDescent="0.2">
      <c r="A109" s="4"/>
      <c r="B109" s="17"/>
      <c r="C109" s="17"/>
      <c r="D109" s="17"/>
      <c r="E109" s="17"/>
      <c r="F109" s="17"/>
    </row>
    <row r="110" spans="1:7" ht="15" x14ac:dyDescent="0.2">
      <c r="A110" s="4"/>
      <c r="B110" s="12"/>
      <c r="C110" s="13"/>
      <c r="D110" s="14"/>
      <c r="E110" s="16"/>
      <c r="F110" s="14"/>
      <c r="G110" s="14"/>
    </row>
    <row r="111" spans="1:7" x14ac:dyDescent="0.2">
      <c r="A111" s="4"/>
      <c r="B111" s="6"/>
      <c r="C111" s="6"/>
    </row>
    <row r="112" spans="1:7" x14ac:dyDescent="0.2">
      <c r="A112" s="4"/>
      <c r="C112" s="8"/>
    </row>
    <row r="113" spans="1:3" x14ac:dyDescent="0.2">
      <c r="A113" s="4"/>
    </row>
    <row r="114" spans="1:3" x14ac:dyDescent="0.2">
      <c r="A114" s="4"/>
    </row>
    <row r="116" spans="1:3" ht="18.75" customHeight="1" x14ac:dyDescent="0.2"/>
    <row r="117" spans="1:3" ht="25.5" customHeight="1" x14ac:dyDescent="0.2">
      <c r="A117" s="7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</sheetData>
  <mergeCells count="9">
    <mergeCell ref="B70:C70"/>
    <mergeCell ref="B104:F104"/>
    <mergeCell ref="A105:G105"/>
    <mergeCell ref="B2:F3"/>
    <mergeCell ref="B4:C5"/>
    <mergeCell ref="F4:F5"/>
    <mergeCell ref="B76:C76"/>
    <mergeCell ref="D4:D5"/>
    <mergeCell ref="E4:E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2015-04-17T12:22:43Z</cp:lastPrinted>
  <dcterms:created xsi:type="dcterms:W3CDTF">2005-02-24T04:25:28Z</dcterms:created>
  <dcterms:modified xsi:type="dcterms:W3CDTF">2015-04-17T12:44:14Z</dcterms:modified>
</cp:coreProperties>
</file>