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" i="1" l="1"/>
  <c r="E43" i="1"/>
  <c r="E85" i="1" l="1"/>
  <c r="E42" i="1" l="1"/>
  <c r="E41" i="1" s="1"/>
  <c r="E38" i="1"/>
  <c r="F75" i="1" l="1"/>
  <c r="F77" i="1"/>
  <c r="F51" i="1"/>
  <c r="F40" i="1" l="1"/>
  <c r="F50" i="1" l="1"/>
  <c r="E33" i="1"/>
  <c r="F69" i="1" l="1"/>
  <c r="F13" i="1"/>
  <c r="D12" i="1"/>
  <c r="E12" i="1"/>
  <c r="D43" i="1" l="1"/>
  <c r="D42" i="1" s="1"/>
  <c r="D41" i="1" s="1"/>
  <c r="F44" i="1"/>
  <c r="F74" i="1"/>
  <c r="F11" i="1"/>
  <c r="F60" i="1" l="1"/>
  <c r="D55" i="1"/>
  <c r="D33" i="1" l="1"/>
  <c r="E78" i="1" l="1"/>
  <c r="E22" i="1" l="1"/>
  <c r="D22" i="1"/>
  <c r="E26" i="1" l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D85" i="1"/>
  <c r="E80" i="1"/>
  <c r="D80" i="1"/>
  <c r="E55" i="1" l="1"/>
  <c r="E67" i="1" l="1"/>
  <c r="D67" i="1" l="1"/>
  <c r="E72" i="1" l="1"/>
  <c r="D72" i="1"/>
  <c r="F72" i="1" l="1"/>
  <c r="F30" i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8" i="1" s="1"/>
  <c r="F35" i="1"/>
  <c r="F34" i="1"/>
  <c r="F19" i="1"/>
  <c r="F18" i="1"/>
  <c r="F71" i="1"/>
  <c r="F33" i="1"/>
  <c r="F76" i="1"/>
  <c r="F47" i="1"/>
  <c r="F24" i="1"/>
  <c r="F92" i="1"/>
  <c r="F85" i="1"/>
  <c r="F80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53" i="1" l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<sst xmlns="http://schemas.openxmlformats.org/spreadsheetml/2006/main" count="177" uniqueCount="174">
  <si>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</si>
  <si>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</si>
  <si>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</si>
  <si>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</si>
  <si>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</si>
  <si>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</si>
  <si>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</si>
  <si>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</si>
  <si>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</si>
  <si>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</si>
  <si>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</si>
  <si>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</si>
  <si>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</si>
  <si>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</si>
  <si>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</si>
  <si>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</si>
  <si>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</si>
  <si>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</si>
  <si>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</si>
  <si>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</si>
  <si>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</si>
  <si>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</si>
  <si>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</si>
  <si>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</si>
  <si>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</si>
  <si>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</si>
  <si>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</si>
  <si>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</si>
  <si>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</si>
  <si>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</si>
  <si>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</si>
  <si>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</si>
  <si>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</si>
  <si>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</si>
  <si>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</si>
  <si>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</si>
  <si>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</si>
  <si>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</si>
  <si>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</si>
  <si>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</si>
  <si>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</si>
  <si>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</si>
  <si>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</si>
  <si>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</si>
  <si>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</si>
  <si>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</si>
  <si>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</si>
  <si>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</si>
  <si>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</si>
  <si>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</si>
  <si>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</si>
  <si>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</si>
  <si>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</si>
  <si>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</si>
  <si>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</si>
  <si>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</si>
  <si>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</si>
  <si>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</si>
  <si>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</si>
  <si>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</si>
  <si>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</si>
  <si>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</si>
  <si>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</si>
  <si>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</si>
  <si>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</si>
  <si>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</si>
  <si>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</si>
  <si>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</si>
  <si>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</si>
  <si>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</si>
  <si>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</si>
  <si>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</si>
  <si>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</si>
  <si>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</si>
  <si>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</si>
  <si>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</si>
  <si>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</si>
  <si>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</si>
  <si>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</si>
  <si>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</si>
  <si>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</si>
  <si>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</si>
  <si>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</si>
  <si>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</si>
  <si>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</si>
  <si>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</si>
  <si>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</si>
  <si>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</si>
  <si>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</si>
  <si>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</si>
  <si>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</si>
  <si>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</si>
  <si>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</si>
  <si>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</si>
  <si>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</si>
  <si>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</si>
  <si>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</si>
  <si>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</si>
  <si>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</si>
  <si>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</si>
  <si>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</si>
  <si>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</si>
  <si>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</si>
  <si>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</si>
  <si>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</si>
  <si>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</si>
  <si>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</si>
  <si>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</si>
  <si>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</si>
  <si>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</si>
  <si>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</si>
  <si>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</si>
  <si>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</si>
  <si>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</si>
  <si>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</si>
  <si>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</si>
  <si>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</si>
  <si>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</si>
  <si>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</si>
  <si>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</si>
  <si>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</si>
  <si>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</si>
  <si>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</si>
  <si>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</si>
  <si>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</si>
  <si>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</si>
  <si>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</si>
  <si>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</si>
  <si>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</si>
  <si>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</si>
  <si>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</si>
  <si>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</si>
  <si>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</si>
  <si>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</si>
  <si>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</si>
  <si>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</si>
  <si>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</si>
  <si>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</si>
  <si>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</si>
  <si>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</si>
  <si>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</si>
  <si>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</si>
  <si>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</si>
  <si>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</si>
  <si>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</si>
  <si>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</si>
  <si>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</si>
  <si>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</si>
  <si>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</si>
  <si>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</si>
  <si>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</si>
  <si>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</si>
  <si>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</si>
  <si>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</si>
  <si>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</si>
  <si>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</si>
  <si>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</si>
  <si>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</si>
  <si>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</si>
  <si>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</si>
  <si>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</si>
  <si>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</si>
  <si>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</si>
  <si>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</si>
  <si>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</si>
  <si>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</si>
  <si>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</si>
  <si>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</si>
  <si>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</si>
  <si>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</si>
  <si>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</si>
  <si>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</si>
  <si>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</si>
  <si>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ноября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</si>
</sst>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86" zoomScaleNormal="75" workbookViewId="0">
      <selection activeCell="G107" sqref="G107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173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254791051.34999999</v>
      </c>
      <c r="E7" s="81">
        <f>SUM(E8+E12+E11+E15+E18+E21+E22+E26+E33+E36+E37+E38+E32+E31)</f>
        <v>189386222.90000001</v>
      </c>
      <c r="F7" s="82">
        <f t="shared" ref="F7:F20" si="0">E7*100/D7</f>
        <v>74.330013513639827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191264586.75999999</v>
      </c>
      <c r="E8" s="59">
        <f>E9+E10</f>
        <v>138727666.43000001</v>
      </c>
      <c r="F8" s="18">
        <f t="shared" si="0"/>
        <v>72.531809876585442</v>
      </c>
    </row>
    <row r="9" spans="1:6" ht="14.25" customHeight="1" x14ac:dyDescent="0.2">
      <c r="B9" s="26" t="s">
        <v>5</v>
      </c>
      <c r="C9" s="29" t="s">
        <v>6</v>
      </c>
      <c r="D9" s="62">
        <v>472558</v>
      </c>
      <c r="E9" s="62">
        <v>234640.05</v>
      </c>
      <c r="F9" s="19">
        <f t="shared" si="0"/>
        <v>49.653174848378399</v>
      </c>
    </row>
    <row r="10" spans="1:6" ht="17.25" customHeight="1" x14ac:dyDescent="0.2">
      <c r="B10" s="26" t="s">
        <v>7</v>
      </c>
      <c r="C10" s="29" t="s">
        <v>8</v>
      </c>
      <c r="D10" s="62">
        <v>190792028.75999999</v>
      </c>
      <c r="E10" s="62">
        <v>138493026.38</v>
      </c>
      <c r="F10" s="19">
        <f t="shared" si="0"/>
        <v>72.588476195833294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510365.58</v>
      </c>
      <c r="F11" s="22">
        <f t="shared" si="0"/>
        <v>63.795697500000003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14631334.640000001</v>
      </c>
      <c r="F12" s="18">
        <f t="shared" si="0"/>
        <v>89.707753770692833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14475918.67</v>
      </c>
      <c r="F13" s="86">
        <f>E13*100/D13</f>
        <v>90.474491687500006</v>
      </c>
    </row>
    <row r="14" spans="1:6" ht="26.25" customHeight="1" x14ac:dyDescent="0.2">
      <c r="B14" s="26" t="s">
        <v>171</v>
      </c>
      <c r="C14" s="32" t="s">
        <v>172</v>
      </c>
      <c r="D14" s="62">
        <v>310000</v>
      </c>
      <c r="E14" s="62">
        <v>155415.97</v>
      </c>
      <c r="F14" s="19">
        <f>E14*100/D14</f>
        <v>50.134183870967739</v>
      </c>
    </row>
    <row r="15" spans="1:6" x14ac:dyDescent="0.2">
      <c r="B15" s="26" t="s">
        <v>9</v>
      </c>
      <c r="C15" s="30" t="s">
        <v>10</v>
      </c>
      <c r="D15" s="61">
        <f>SUM(D16+D17)</f>
        <v>4740500</v>
      </c>
      <c r="E15" s="59">
        <f>E16+E17</f>
        <v>4031316.02</v>
      </c>
      <c r="F15" s="18">
        <f t="shared" si="0"/>
        <v>85.03989072882608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1144108.6200000001</v>
      </c>
      <c r="F16" s="19">
        <f t="shared" si="0"/>
        <v>72.389030053780459</v>
      </c>
    </row>
    <row r="17" spans="1:6" ht="15.75" customHeight="1" x14ac:dyDescent="0.2">
      <c r="B17" s="26" t="s">
        <v>52</v>
      </c>
      <c r="C17" s="29" t="s">
        <v>39</v>
      </c>
      <c r="D17" s="62">
        <v>3160000</v>
      </c>
      <c r="E17" s="62">
        <v>2887207.4</v>
      </c>
      <c r="F17" s="19">
        <f t="shared" si="0"/>
        <v>91.367322784810128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5570300</v>
      </c>
      <c r="E18" s="61">
        <f>E19+E20</f>
        <v>4853378.03</v>
      </c>
      <c r="F18" s="19">
        <f t="shared" si="0"/>
        <v>87.129562680645563</v>
      </c>
    </row>
    <row r="19" spans="1:6" ht="27.75" customHeight="1" x14ac:dyDescent="0.2">
      <c r="B19" s="31" t="s">
        <v>84</v>
      </c>
      <c r="C19" s="32" t="s">
        <v>83</v>
      </c>
      <c r="D19" s="63">
        <v>5540300</v>
      </c>
      <c r="E19" s="63">
        <v>4841378.03</v>
      </c>
      <c r="F19" s="19">
        <f t="shared" si="0"/>
        <v>87.384763099471144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12000</v>
      </c>
      <c r="F20" s="19">
        <f t="shared" si="0"/>
        <v>40</v>
      </c>
    </row>
    <row r="21" spans="1:6" ht="49.5" customHeight="1" x14ac:dyDescent="0.2">
      <c r="B21" s="26" t="s">
        <v>14</v>
      </c>
      <c r="C21" s="30" t="s">
        <v>51</v>
      </c>
      <c r="D21" s="61">
        <v>50.24</v>
      </c>
      <c r="E21" s="61">
        <v>50.24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7866900</v>
      </c>
      <c r="E22" s="61">
        <f>E23+E24+E25</f>
        <v>6325948.8799999999</v>
      </c>
      <c r="F22" s="18">
        <f t="shared" ref="F22:F40" si="1">E22*100/D22</f>
        <v>80.412219298580126</v>
      </c>
    </row>
    <row r="23" spans="1:6" x14ac:dyDescent="0.2">
      <c r="B23" s="26" t="s">
        <v>76</v>
      </c>
      <c r="C23" s="33" t="s">
        <v>65</v>
      </c>
      <c r="D23" s="62">
        <v>3700000</v>
      </c>
      <c r="E23" s="62">
        <v>3804108.48</v>
      </c>
      <c r="F23" s="21">
        <f t="shared" si="1"/>
        <v>102.8137427027027</v>
      </c>
    </row>
    <row r="24" spans="1:6" ht="25.5" x14ac:dyDescent="0.2">
      <c r="B24" s="26" t="s">
        <v>77</v>
      </c>
      <c r="C24" s="33" t="s">
        <v>74</v>
      </c>
      <c r="D24" s="62">
        <v>1366900</v>
      </c>
      <c r="E24" s="62">
        <v>317917.03000000003</v>
      </c>
      <c r="F24" s="21">
        <f t="shared" si="1"/>
        <v>23.258250786451097</v>
      </c>
    </row>
    <row r="25" spans="1:6" ht="38.25" x14ac:dyDescent="0.2">
      <c r="B25" s="26" t="s">
        <v>78</v>
      </c>
      <c r="C25" s="33" t="s">
        <v>75</v>
      </c>
      <c r="D25" s="62">
        <v>2800000</v>
      </c>
      <c r="E25" s="62">
        <v>2203923.37</v>
      </c>
      <c r="F25" s="21">
        <f t="shared" si="1"/>
        <v>78.711548928571432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919500</v>
      </c>
      <c r="E26" s="61">
        <f>E27+E28+E29+E30</f>
        <v>862957.17</v>
      </c>
      <c r="F26" s="20">
        <f t="shared" si="1"/>
        <v>93.850698205546493</v>
      </c>
    </row>
    <row r="27" spans="1:6" ht="25.5" x14ac:dyDescent="0.2">
      <c r="A27" s="3"/>
      <c r="B27" s="34" t="s">
        <v>101</v>
      </c>
      <c r="C27" s="32" t="s">
        <v>102</v>
      </c>
      <c r="D27" s="63">
        <v>600000</v>
      </c>
      <c r="E27" s="63">
        <v>570478.18000000005</v>
      </c>
      <c r="F27" s="21">
        <f t="shared" si="1"/>
        <v>95.079696666666678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14889.02</v>
      </c>
      <c r="F28" s="21">
        <f t="shared" si="1"/>
        <v>82.716777777777779</v>
      </c>
    </row>
    <row r="29" spans="1:6" ht="25.5" x14ac:dyDescent="0.2">
      <c r="A29" s="3"/>
      <c r="B29" s="34" t="s">
        <v>105</v>
      </c>
      <c r="C29" s="32" t="s">
        <v>106</v>
      </c>
      <c r="D29" s="63">
        <v>10500</v>
      </c>
      <c r="E29" s="63">
        <v>223.5</v>
      </c>
      <c r="F29" s="21">
        <f t="shared" si="1"/>
        <v>2.1285714285714286</v>
      </c>
    </row>
    <row r="30" spans="1:6" ht="19.5" customHeight="1" x14ac:dyDescent="0.2">
      <c r="B30" s="26" t="s">
        <v>107</v>
      </c>
      <c r="C30" s="32" t="s">
        <v>108</v>
      </c>
      <c r="D30" s="64">
        <v>291000</v>
      </c>
      <c r="E30" s="62">
        <v>277366.46999999997</v>
      </c>
      <c r="F30" s="21">
        <f t="shared" si="1"/>
        <v>95.314938144329886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1211</v>
      </c>
      <c r="F31" s="19">
        <f t="shared" si="1"/>
        <v>40.366666666666667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20061798</v>
      </c>
      <c r="E33" s="66">
        <f>SUM(E34:E35)</f>
        <v>12344177.85</v>
      </c>
      <c r="F33" s="22">
        <f t="shared" si="1"/>
        <v>61.530765338181553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9247277.6999999993</v>
      </c>
      <c r="F34" s="23">
        <f t="shared" si="1"/>
        <v>62.221796447509234</v>
      </c>
    </row>
    <row r="35" spans="1:7" ht="17.25" customHeight="1" x14ac:dyDescent="0.2">
      <c r="B35" s="26" t="s">
        <v>88</v>
      </c>
      <c r="C35" s="32" t="s">
        <v>86</v>
      </c>
      <c r="D35" s="67">
        <v>5200000</v>
      </c>
      <c r="E35" s="63">
        <v>3096900.15</v>
      </c>
      <c r="F35" s="23">
        <f t="shared" si="1"/>
        <v>59.555772115384613</v>
      </c>
    </row>
    <row r="36" spans="1:7" ht="15" customHeight="1" x14ac:dyDescent="0.2">
      <c r="B36" s="26" t="s">
        <v>49</v>
      </c>
      <c r="C36" s="30" t="s">
        <v>50</v>
      </c>
      <c r="D36" s="66">
        <v>25000</v>
      </c>
      <c r="E36" s="65">
        <v>18300</v>
      </c>
      <c r="F36" s="22">
        <f t="shared" si="1"/>
        <v>73.2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6575321.6399999997</v>
      </c>
      <c r="E37" s="61">
        <v>6563327.4000000004</v>
      </c>
      <c r="F37" s="18">
        <f t="shared" si="1"/>
        <v>99.817587022252496</v>
      </c>
    </row>
    <row r="38" spans="1:7" x14ac:dyDescent="0.2">
      <c r="B38" s="26" t="s">
        <v>58</v>
      </c>
      <c r="C38" s="28" t="s">
        <v>17</v>
      </c>
      <c r="D38" s="66">
        <f>SUM(D39:D40)</f>
        <v>654094.71</v>
      </c>
      <c r="E38" s="66">
        <f>SUM(E39:E40)</f>
        <v>516189.66000000003</v>
      </c>
      <c r="F38" s="18">
        <f t="shared" si="1"/>
        <v>78.91665413407793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33126.21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654094.71</v>
      </c>
      <c r="E40" s="63">
        <v>483063.45</v>
      </c>
      <c r="F40" s="18">
        <f t="shared" si="1"/>
        <v>73.852217823317972</v>
      </c>
    </row>
    <row r="41" spans="1:7" ht="18.75" customHeight="1" x14ac:dyDescent="0.25">
      <c r="B41" s="26"/>
      <c r="C41" s="83" t="s">
        <v>41</v>
      </c>
      <c r="D41" s="81">
        <f>D42+D52+D51</f>
        <v>507362973.60000002</v>
      </c>
      <c r="E41" s="81">
        <f>E42+E52+E51</f>
        <v>384628988.41000003</v>
      </c>
      <c r="F41" s="82">
        <f t="shared" ref="F41:F47" si="2">E41*100/D41</f>
        <v>75.809431989264098</v>
      </c>
    </row>
    <row r="42" spans="1:7" ht="21" customHeight="1" x14ac:dyDescent="0.2">
      <c r="B42" s="29" t="s">
        <v>18</v>
      </c>
      <c r="C42" s="84" t="s">
        <v>73</v>
      </c>
      <c r="D42" s="59">
        <f>SUM(D43+D46+D47+D48+D50)</f>
        <v>511444746.99000001</v>
      </c>
      <c r="E42" s="59">
        <f>SUM(E43+E46+E47+E48+E50)</f>
        <v>388710761.80000001</v>
      </c>
      <c r="F42" s="18">
        <f t="shared" si="2"/>
        <v>76.002493737138778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32391000</v>
      </c>
      <c r="E43" s="64">
        <f>E44+E45</f>
        <v>32391000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26623300</v>
      </c>
      <c r="E45" s="62">
        <v>26623300</v>
      </c>
      <c r="F45" s="19">
        <f t="shared" si="2"/>
        <v>100</v>
      </c>
      <c r="G45" s="3"/>
    </row>
    <row r="46" spans="1:7" ht="26.25" customHeight="1" x14ac:dyDescent="0.2">
      <c r="B46" s="26" t="s">
        <v>44</v>
      </c>
      <c r="C46" s="33" t="s">
        <v>61</v>
      </c>
      <c r="D46" s="64">
        <v>110830691.64</v>
      </c>
      <c r="E46" s="62">
        <v>92998487.939999998</v>
      </c>
      <c r="F46" s="19">
        <f t="shared" si="2"/>
        <v>83.91041016154395</v>
      </c>
      <c r="G46" s="3"/>
    </row>
    <row r="47" spans="1:7" ht="23.25" customHeight="1" x14ac:dyDescent="0.2">
      <c r="B47" s="26" t="s">
        <v>60</v>
      </c>
      <c r="C47" s="33" t="s">
        <v>62</v>
      </c>
      <c r="D47" s="64">
        <v>365368755.35000002</v>
      </c>
      <c r="E47" s="62">
        <v>260466973.86000001</v>
      </c>
      <c r="F47" s="19">
        <f t="shared" si="2"/>
        <v>71.288792499645794</v>
      </c>
      <c r="G47" s="3"/>
    </row>
    <row r="48" spans="1:7" ht="17.2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0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16.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:F51" si="3">E50*100/D50</f>
        <v>100</v>
      </c>
      <c r="G50" s="3"/>
    </row>
    <row r="51" spans="2:7" ht="24.75" customHeight="1" x14ac:dyDescent="0.2">
      <c r="B51" s="26" t="s">
        <v>170</v>
      </c>
      <c r="C51" s="33" t="s">
        <v>116</v>
      </c>
      <c r="D51" s="62">
        <v>4835</v>
      </c>
      <c r="E51" s="62">
        <v>4835</v>
      </c>
      <c r="F51" s="19">
        <f t="shared" si="3"/>
        <v>100</v>
      </c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-4086608.39</v>
      </c>
      <c r="E52" s="62">
        <v>-4086608.39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762154024.95000005</v>
      </c>
      <c r="E53" s="68">
        <f>E7+E41</f>
        <v>574015211.31000006</v>
      </c>
      <c r="F53" s="41">
        <f t="shared" ref="F53:F67" si="4">E53*100/D53</f>
        <v>75.31485664563111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70610152.219999999</v>
      </c>
      <c r="E55" s="59">
        <f>E56+E57+E58+E59+E60+E61</f>
        <v>55286200.560000002</v>
      </c>
      <c r="F55" s="18">
        <f t="shared" si="4"/>
        <v>78.297806790934004</v>
      </c>
    </row>
    <row r="56" spans="2:7" ht="16.5" customHeight="1" x14ac:dyDescent="0.2">
      <c r="B56" s="50" t="s">
        <v>124</v>
      </c>
      <c r="C56" s="79" t="s">
        <v>118</v>
      </c>
      <c r="D56" s="60">
        <v>1068000</v>
      </c>
      <c r="E56" s="69">
        <v>836280.74</v>
      </c>
      <c r="F56" s="18">
        <f t="shared" si="4"/>
        <v>78.303440074906362</v>
      </c>
    </row>
    <row r="57" spans="2:7" ht="16.5" customHeight="1" x14ac:dyDescent="0.2">
      <c r="B57" s="50" t="s">
        <v>125</v>
      </c>
      <c r="C57" s="79" t="s">
        <v>119</v>
      </c>
      <c r="D57" s="60">
        <v>4265000</v>
      </c>
      <c r="E57" s="69">
        <v>3479509.78</v>
      </c>
      <c r="F57" s="18">
        <f t="shared" si="4"/>
        <v>81.58287878077374</v>
      </c>
    </row>
    <row r="58" spans="2:7" ht="27" customHeight="1" x14ac:dyDescent="0.2">
      <c r="B58" s="50" t="s">
        <v>126</v>
      </c>
      <c r="C58" s="79" t="s">
        <v>120</v>
      </c>
      <c r="D58" s="60">
        <v>31485991.539999999</v>
      </c>
      <c r="E58" s="69">
        <v>24721891.609999999</v>
      </c>
      <c r="F58" s="18">
        <f t="shared" si="4"/>
        <v>78.517113169496838</v>
      </c>
    </row>
    <row r="59" spans="2:7" ht="43.5" customHeight="1" x14ac:dyDescent="0.2">
      <c r="B59" s="50" t="s">
        <v>127</v>
      </c>
      <c r="C59" s="79" t="s">
        <v>121</v>
      </c>
      <c r="D59" s="60">
        <v>11129000</v>
      </c>
      <c r="E59" s="69">
        <v>8995771.7699999996</v>
      </c>
      <c r="F59" s="18">
        <f t="shared" si="4"/>
        <v>80.831806721178907</v>
      </c>
    </row>
    <row r="60" spans="2:7" ht="17.25" customHeight="1" x14ac:dyDescent="0.2">
      <c r="B60" s="50" t="s">
        <v>168</v>
      </c>
      <c r="C60" s="79" t="s">
        <v>169</v>
      </c>
      <c r="D60" s="60">
        <v>200000</v>
      </c>
      <c r="E60" s="69">
        <v>0</v>
      </c>
      <c r="F60" s="18">
        <f t="shared" si="4"/>
        <v>0</v>
      </c>
    </row>
    <row r="61" spans="2:7" ht="16.5" customHeight="1" x14ac:dyDescent="0.2">
      <c r="B61" s="50" t="s">
        <v>123</v>
      </c>
      <c r="C61" s="79" t="s">
        <v>122</v>
      </c>
      <c r="D61" s="60">
        <v>22462160.68</v>
      </c>
      <c r="E61" s="69">
        <v>17252746.66</v>
      </c>
      <c r="F61" s="18">
        <f t="shared" si="4"/>
        <v>76.808045787694894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37830678.329999998</v>
      </c>
      <c r="E67" s="59">
        <f>SUM(E68:E71)</f>
        <v>10830970.109999999</v>
      </c>
      <c r="F67" s="18">
        <f t="shared" si="4"/>
        <v>28.630123984350984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14099000</v>
      </c>
      <c r="E69" s="63">
        <v>2287955</v>
      </c>
      <c r="F69" s="23">
        <f>E69*100/D69</f>
        <v>16.22778211220654</v>
      </c>
    </row>
    <row r="70" spans="2:6" ht="16.5" customHeight="1" x14ac:dyDescent="0.2">
      <c r="B70" s="49" t="s">
        <v>111</v>
      </c>
      <c r="C70" s="47" t="s">
        <v>112</v>
      </c>
      <c r="D70" s="67">
        <v>15946860</v>
      </c>
      <c r="E70" s="63">
        <v>7940210.1100000003</v>
      </c>
      <c r="F70" s="23">
        <f>E70*100/D70</f>
        <v>49.79168381737847</v>
      </c>
    </row>
    <row r="71" spans="2:6" ht="29.25" customHeight="1" x14ac:dyDescent="0.2">
      <c r="B71" s="49" t="s">
        <v>69</v>
      </c>
      <c r="C71" s="47" t="s">
        <v>128</v>
      </c>
      <c r="D71" s="67">
        <v>7784818.3300000001</v>
      </c>
      <c r="E71" s="63">
        <v>602805</v>
      </c>
      <c r="F71" s="23">
        <f>E71*100/D71</f>
        <v>7.7433406207695024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203821527.97</v>
      </c>
      <c r="E72" s="70">
        <f>SUM(E74:E77)</f>
        <v>103460425.58999999</v>
      </c>
      <c r="F72" s="23">
        <f t="shared" ref="F72" si="5">E72*100/D72</f>
        <v>50.76030320272551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67883082.129999995</v>
      </c>
      <c r="E74" s="62">
        <v>44636346.5</v>
      </c>
      <c r="F74" s="23">
        <f t="shared" ref="F74" si="6">E74*100/D74</f>
        <v>65.754743449212924</v>
      </c>
    </row>
    <row r="75" spans="2:6" ht="15" customHeight="1" x14ac:dyDescent="0.2">
      <c r="B75" s="50" t="s">
        <v>30</v>
      </c>
      <c r="C75" s="51" t="s">
        <v>31</v>
      </c>
      <c r="D75" s="64">
        <v>108521445.84</v>
      </c>
      <c r="E75" s="62">
        <v>44693823.479999997</v>
      </c>
      <c r="F75" s="23">
        <f t="shared" ref="F75:F87" si="7">E75*100/D75</f>
        <v>41.184323645940836</v>
      </c>
    </row>
    <row r="76" spans="2:6" ht="15" customHeight="1" x14ac:dyDescent="0.2">
      <c r="B76" s="50" t="s">
        <v>63</v>
      </c>
      <c r="C76" s="51" t="s">
        <v>64</v>
      </c>
      <c r="D76" s="64">
        <v>9858310.3399999999</v>
      </c>
      <c r="E76" s="62">
        <v>2976703.76</v>
      </c>
      <c r="F76" s="23">
        <f t="shared" si="7"/>
        <v>30.194867653152013</v>
      </c>
    </row>
    <row r="77" spans="2:6" ht="15" customHeight="1" x14ac:dyDescent="0.2">
      <c r="B77" s="50" t="s">
        <v>115</v>
      </c>
      <c r="C77" s="51" t="s">
        <v>161</v>
      </c>
      <c r="D77" s="64">
        <v>17558689.66</v>
      </c>
      <c r="E77" s="62">
        <v>11153551.85</v>
      </c>
      <c r="F77" s="23">
        <f t="shared" si="7"/>
        <v>63.521550104098147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7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7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287062749.58000004</v>
      </c>
      <c r="E80" s="59">
        <f>E81+E82+E83+E84</f>
        <v>217192850.81999999</v>
      </c>
      <c r="F80" s="18">
        <f t="shared" si="7"/>
        <v>75.660409139734668</v>
      </c>
    </row>
    <row r="81" spans="2:6" ht="18.75" customHeight="1" x14ac:dyDescent="0.2">
      <c r="B81" s="50" t="s">
        <v>129</v>
      </c>
      <c r="C81" s="47" t="s">
        <v>130</v>
      </c>
      <c r="D81" s="60">
        <v>85543924.260000005</v>
      </c>
      <c r="E81" s="69">
        <v>61675827.009999998</v>
      </c>
      <c r="F81" s="18">
        <f t="shared" si="7"/>
        <v>72.098430769371859</v>
      </c>
    </row>
    <row r="82" spans="2:6" ht="18.75" customHeight="1" x14ac:dyDescent="0.2">
      <c r="B82" s="50" t="s">
        <v>131</v>
      </c>
      <c r="C82" s="47" t="s">
        <v>132</v>
      </c>
      <c r="D82" s="60">
        <v>167423083.84999999</v>
      </c>
      <c r="E82" s="69">
        <v>128885965.28</v>
      </c>
      <c r="F82" s="18">
        <f>E82*100/D82</f>
        <v>76.982195236275359</v>
      </c>
    </row>
    <row r="83" spans="2:6" ht="18.75" customHeight="1" x14ac:dyDescent="0.2">
      <c r="B83" s="50" t="s">
        <v>134</v>
      </c>
      <c r="C83" s="47" t="s">
        <v>133</v>
      </c>
      <c r="D83" s="60">
        <v>5267580.47</v>
      </c>
      <c r="E83" s="69">
        <v>4739671.99</v>
      </c>
      <c r="F83" s="18">
        <f t="shared" si="7"/>
        <v>89.978160124813442</v>
      </c>
    </row>
    <row r="84" spans="2:6" ht="18.75" customHeight="1" x14ac:dyDescent="0.2">
      <c r="B84" s="50" t="s">
        <v>135</v>
      </c>
      <c r="C84" s="47" t="s">
        <v>136</v>
      </c>
      <c r="D84" s="60">
        <v>28828161</v>
      </c>
      <c r="E84" s="69">
        <v>21891386.539999999</v>
      </c>
      <c r="F84" s="18">
        <f t="shared" si="7"/>
        <v>75.937506176686057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42754310</v>
      </c>
      <c r="E85" s="59">
        <f>E86+E87</f>
        <v>31781779.079999998</v>
      </c>
      <c r="F85" s="18">
        <f t="shared" si="7"/>
        <v>74.33584843259078</v>
      </c>
    </row>
    <row r="86" spans="2:6" ht="19.5" customHeight="1" x14ac:dyDescent="0.2">
      <c r="B86" s="35" t="s">
        <v>137</v>
      </c>
      <c r="C86" s="47" t="s">
        <v>140</v>
      </c>
      <c r="D86" s="60">
        <v>33275200</v>
      </c>
      <c r="E86" s="69">
        <v>25036494</v>
      </c>
      <c r="F86" s="18">
        <f t="shared" si="7"/>
        <v>75.240701783911135</v>
      </c>
    </row>
    <row r="87" spans="2:6" ht="30.75" customHeight="1" x14ac:dyDescent="0.2">
      <c r="B87" s="35" t="s">
        <v>138</v>
      </c>
      <c r="C87" s="50" t="s">
        <v>141</v>
      </c>
      <c r="D87" s="60">
        <v>9479110</v>
      </c>
      <c r="E87" s="69">
        <v>6745285.0800000001</v>
      </c>
      <c r="F87" s="18">
        <f t="shared" si="7"/>
        <v>71.15947678632277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192762658.96000001</v>
      </c>
      <c r="E92" s="61">
        <f>E93+E94+E95+E96+E97</f>
        <v>154762429.59999999</v>
      </c>
      <c r="F92" s="18">
        <f t="shared" ref="F92:F105" si="8">E92*100/D92</f>
        <v>80.286519409402104</v>
      </c>
    </row>
    <row r="93" spans="2:6" ht="17.25" customHeight="1" x14ac:dyDescent="0.2">
      <c r="B93" s="50" t="s">
        <v>149</v>
      </c>
      <c r="C93" s="47" t="s">
        <v>154</v>
      </c>
      <c r="D93" s="60">
        <v>609000</v>
      </c>
      <c r="E93" s="69">
        <v>423512.73</v>
      </c>
      <c r="F93" s="18">
        <f t="shared" si="8"/>
        <v>69.542320197044333</v>
      </c>
    </row>
    <row r="94" spans="2:6" ht="17.25" customHeight="1" x14ac:dyDescent="0.2">
      <c r="B94" s="50" t="s">
        <v>150</v>
      </c>
      <c r="C94" s="47" t="s">
        <v>155</v>
      </c>
      <c r="D94" s="60">
        <v>21247000</v>
      </c>
      <c r="E94" s="69">
        <v>17068206</v>
      </c>
      <c r="F94" s="18">
        <f t="shared" si="8"/>
        <v>80.332310443827367</v>
      </c>
    </row>
    <row r="95" spans="2:6" ht="17.25" customHeight="1" x14ac:dyDescent="0.2">
      <c r="B95" s="50" t="s">
        <v>151</v>
      </c>
      <c r="C95" s="47" t="s">
        <v>156</v>
      </c>
      <c r="D95" s="60">
        <v>147902465.5</v>
      </c>
      <c r="E95" s="69">
        <v>119988728.16</v>
      </c>
      <c r="F95" s="18">
        <f t="shared" si="8"/>
        <v>81.126928989564405</v>
      </c>
    </row>
    <row r="96" spans="2:6" ht="17.25" customHeight="1" x14ac:dyDescent="0.2">
      <c r="B96" s="50" t="s">
        <v>152</v>
      </c>
      <c r="C96" s="47" t="s">
        <v>157</v>
      </c>
      <c r="D96" s="60">
        <v>14776600</v>
      </c>
      <c r="E96" s="69">
        <v>10592743.220000001</v>
      </c>
      <c r="F96" s="18">
        <f t="shared" si="8"/>
        <v>71.685930592964567</v>
      </c>
    </row>
    <row r="97" spans="1:7" ht="17.25" customHeight="1" x14ac:dyDescent="0.2">
      <c r="B97" s="50" t="s">
        <v>153</v>
      </c>
      <c r="C97" s="47" t="s">
        <v>158</v>
      </c>
      <c r="D97" s="60">
        <v>8227593.46</v>
      </c>
      <c r="E97" s="69">
        <v>6689239.4900000002</v>
      </c>
      <c r="F97" s="18">
        <f t="shared" si="8"/>
        <v>81.302503855118772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3795000</v>
      </c>
      <c r="E98" s="61">
        <f>E99+E100</f>
        <v>2687195.6</v>
      </c>
      <c r="F98" s="18">
        <f t="shared" si="8"/>
        <v>70.808843214756251</v>
      </c>
    </row>
    <row r="99" spans="1:7" ht="16.5" customHeight="1" x14ac:dyDescent="0.2">
      <c r="B99" s="50" t="s">
        <v>142</v>
      </c>
      <c r="C99" s="47" t="s">
        <v>143</v>
      </c>
      <c r="D99" s="60">
        <v>3795000</v>
      </c>
      <c r="E99" s="69">
        <v>2687195.6</v>
      </c>
      <c r="F99" s="18">
        <f t="shared" si="8"/>
        <v>70.808843214756251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1206000</v>
      </c>
      <c r="E101" s="61">
        <f>E102</f>
        <v>685000</v>
      </c>
      <c r="F101" s="18">
        <f t="shared" si="8"/>
        <v>56.799336650082921</v>
      </c>
    </row>
    <row r="102" spans="1:7" ht="17.25" customHeight="1" x14ac:dyDescent="0.2">
      <c r="B102" s="58" t="s">
        <v>146</v>
      </c>
      <c r="C102" s="53" t="s">
        <v>165</v>
      </c>
      <c r="D102" s="73">
        <v>1206000</v>
      </c>
      <c r="E102" s="85">
        <v>685000</v>
      </c>
      <c r="F102" s="18">
        <f t="shared" si="8"/>
        <v>56.799336650082921</v>
      </c>
    </row>
    <row r="103" spans="1:7" ht="33" x14ac:dyDescent="0.2">
      <c r="B103" s="56" t="s">
        <v>93</v>
      </c>
      <c r="C103" s="42" t="s">
        <v>94</v>
      </c>
      <c r="D103" s="74">
        <f>D104</f>
        <v>5385309.2400000002</v>
      </c>
      <c r="E103" s="75">
        <f>E104</f>
        <v>3791768.65</v>
      </c>
      <c r="F103" s="43">
        <f t="shared" si="8"/>
        <v>70.409487756732787</v>
      </c>
    </row>
    <row r="104" spans="1:7" ht="27" x14ac:dyDescent="0.2">
      <c r="B104" s="50" t="s">
        <v>147</v>
      </c>
      <c r="C104" s="47" t="s">
        <v>148</v>
      </c>
      <c r="D104" s="60">
        <v>5385309.2400000002</v>
      </c>
      <c r="E104" s="69">
        <v>3791768.65</v>
      </c>
      <c r="F104" s="43">
        <f t="shared" si="8"/>
        <v>70.409487756732787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849695072.10000002</v>
      </c>
      <c r="E105" s="76">
        <f>SUM(E55+E62+E63+E67+E72+E80+E85+E88+E92+E98+E101+E103+E78)</f>
        <v>584945305.80999994</v>
      </c>
      <c r="F105" s="18">
        <f t="shared" si="8"/>
        <v>68.84179101619624</v>
      </c>
    </row>
    <row r="106" spans="1:7" ht="16.5" x14ac:dyDescent="0.2">
      <c r="B106" s="44"/>
      <c r="C106" s="45" t="s">
        <v>162</v>
      </c>
      <c r="D106" s="77">
        <f>SUM(D53-D105)</f>
        <v>-87541047.149999976</v>
      </c>
      <c r="E106" s="77">
        <f>SUM(E53-E105)</f>
        <v>-10930094.499999881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2014-10-13T11:32:15Z</cp:lastPrinted>
  <dcterms:created xsi:type="dcterms:W3CDTF">2005-02-24T04:25:28Z</dcterms:created>
  <dcterms:modified xsi:type="dcterms:W3CDTF">2014-11-12T09:00:34Z</dcterms:modified>
</cp:coreProperties>
</file>