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/>
  </bookViews>
  <sheets>
    <sheet name="Отчет об исполнении" sheetId="1" r:id="rId1"/>
    <sheet name="Инфографика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0" i="1" l="1"/>
  <c r="E46" i="1" l="1"/>
  <c r="E39" i="1" l="1"/>
  <c r="F64" i="1" l="1"/>
  <c r="E60" i="1"/>
  <c r="D60" i="1"/>
  <c r="E98" i="1" l="1"/>
  <c r="D98" i="1"/>
  <c r="F99" i="1"/>
  <c r="D77" i="1" l="1"/>
  <c r="E8" i="1"/>
  <c r="E89" i="1"/>
  <c r="D50" i="1" l="1"/>
  <c r="E49" i="1"/>
  <c r="E48" i="1" s="1"/>
  <c r="D49" i="1"/>
  <c r="D48" i="1" s="1"/>
  <c r="D46" i="1"/>
  <c r="D44" i="1" s="1"/>
  <c r="D39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D7" i="1" l="1"/>
  <c r="E7" i="1"/>
  <c r="F55" i="1"/>
  <c r="F54" i="1"/>
  <c r="F53" i="1"/>
  <c r="F52" i="1"/>
  <c r="F51" i="1"/>
  <c r="F50" i="1"/>
  <c r="F49" i="1"/>
  <c r="F48" i="1"/>
  <c r="F43" i="1"/>
  <c r="F41" i="1"/>
  <c r="F40" i="1"/>
  <c r="F39" i="1"/>
  <c r="F38" i="1"/>
  <c r="F37" i="1"/>
  <c r="F36" i="1"/>
  <c r="F34" i="1"/>
  <c r="F33" i="1"/>
  <c r="F32" i="1"/>
  <c r="F31" i="1"/>
  <c r="F30" i="1"/>
  <c r="F26" i="1"/>
  <c r="F24" i="1"/>
  <c r="F23" i="1"/>
  <c r="F22" i="1"/>
  <c r="F17" i="1"/>
  <c r="F16" i="1"/>
  <c r="F13" i="1"/>
  <c r="F10" i="1"/>
  <c r="F8" i="1"/>
  <c r="E6" i="1"/>
  <c r="E58" i="1" s="1"/>
  <c r="D6" i="1"/>
  <c r="D58" i="1" s="1"/>
  <c r="F7" i="1" l="1"/>
  <c r="F58" i="1"/>
  <c r="F6" i="1"/>
  <c r="E77" i="1"/>
  <c r="E101" i="1" l="1"/>
  <c r="D101" i="1"/>
  <c r="E103" i="1"/>
  <c r="D103" i="1"/>
  <c r="F102" i="1"/>
  <c r="F100" i="1"/>
  <c r="F97" i="1"/>
  <c r="F96" i="1"/>
  <c r="F95" i="1"/>
  <c r="F94" i="1"/>
  <c r="F93" i="1"/>
  <c r="E92" i="1"/>
  <c r="D92" i="1"/>
  <c r="F91" i="1"/>
  <c r="F90" i="1"/>
  <c r="D89" i="1"/>
  <c r="F89" i="1" s="1"/>
  <c r="F68" i="1"/>
  <c r="F66" i="1"/>
  <c r="F65" i="1"/>
  <c r="F63" i="1"/>
  <c r="F62" i="1"/>
  <c r="F61" i="1"/>
  <c r="F88" i="1"/>
  <c r="F87" i="1"/>
  <c r="F86" i="1"/>
  <c r="F85" i="1"/>
  <c r="E84" i="1"/>
  <c r="D84" i="1"/>
  <c r="F103" i="1" l="1"/>
  <c r="E71" i="1"/>
  <c r="E105" i="1" s="1"/>
  <c r="E106" i="1" s="1"/>
  <c r="D71" i="1"/>
  <c r="D105" i="1" s="1"/>
  <c r="D106" i="1" s="1"/>
  <c r="F79" i="1"/>
  <c r="F80" i="1"/>
  <c r="F75" i="1"/>
  <c r="F104" i="1"/>
  <c r="F101" i="1"/>
  <c r="F98" i="1"/>
  <c r="F76" i="1"/>
  <c r="F81" i="1"/>
  <c r="F92" i="1"/>
  <c r="F84" i="1"/>
  <c r="F77" i="1"/>
  <c r="F74" i="1"/>
  <c r="F60" i="1"/>
  <c r="F71" i="1" l="1"/>
  <c r="F105" i="1"/>
</calcChain>
</file>

<file path=xl/sharedStrings.xml><?xml version="1.0" encoding="utf-8"?>
<sst xmlns="http://schemas.openxmlformats.org/spreadsheetml/2006/main" count="199" uniqueCount="189">
  <si>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</si>
  <si>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</si>
  <si>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</si>
  <si>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</si>
  <si>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</si>
  <si>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</si>
  <si>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</si>
  <si>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</si>
  <si>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</si>
  <si>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</si>
  <si>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</si>
  <si>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</si>
  <si>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</si>
  <si>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</si>
  <si>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</si>
  <si>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</si>
  <si>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</si>
  <si>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</si>
  <si>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</si>
  <si>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</si>
  <si>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</si>
  <si>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</si>
  <si>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</si>
  <si>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</si>
  <si>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</si>
  <si>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</si>
  <si>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</si>
  <si>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</si>
  <si>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</si>
  <si>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</si>
  <si>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</si>
  <si>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</si>
  <si>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</si>
  <si>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</si>
  <si>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</si>
  <si>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</si>
  <si>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</si>
  <si>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</si>
  <si>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</si>
  <si>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</si>
  <si>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</si>
  <si>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</si>
  <si>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</si>
  <si>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</si>
  <si>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</si>
  <si>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</si>
  <si>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</si>
  <si>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</si>
  <si>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</si>
  <si>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</si>
  <si>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</si>
  <si>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</si>
  <si>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</si>
  <si>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</si>
  <si>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</si>
  <si>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</si>
  <si>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</si>
  <si>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</si>
  <si>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</si>
  <si>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</si>
  <si>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</si>
  <si>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</si>
  <si>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</si>
  <si>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</si>
  <si>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</si>
  <si>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</si>
  <si>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</si>
  <si>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</si>
  <si>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</si>
  <si>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</si>
  <si>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</si>
  <si>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</si>
  <si>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</si>
  <si>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</si>
  <si>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</si>
  <si>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</si>
  <si>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</si>
  <si>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</si>
  <si>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</si>
  <si>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</si>
  <si>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</si>
  <si>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</si>
  <si>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</si>
  <si>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</si>
  <si>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</si>
  <si>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</si>
  <si>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</si>
  <si>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</si>
  <si>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</si>
  <si>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</si>
  <si>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</si>
  <si>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</si>
  <si>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</si>
  <si>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</si>
  <si>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</si>
  <si>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</si>
  <si>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</si>
  <si>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</si>
  <si>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</si>
  <si>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</si>
  <si>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</si>
  <si>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</si>
  <si>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</si>
  <si>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</si>
  <si>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</si>
  <si>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</si>
  <si>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</si>
  <si>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</si>
  <si>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</si>
  <si>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</si>
  <si>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</si>
  <si>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</si>
  <si>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</si>
  <si>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</si>
  <si>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</si>
  <si>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</si>
  <si>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</si>
  <si>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</si>
  <si>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</si>
  <si>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</si>
  <si>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</si>
  <si>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</si>
  <si>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</si>
  <si>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</si>
  <si>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</si>
  <si>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</si>
  <si>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</si>
  <si>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</si>
  <si>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</si>
  <si>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</si>
  <si>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</si>
  <si>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</si>
  <si>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</si>
  <si>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</si>
  <si>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</si>
  <si>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</si>
  <si>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</si>
  <si>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</si>
  <si>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</si>
  <si>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</si>
  <si>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</si>
  <si>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</si>
  <si>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</si>
  <si>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</si>
  <si>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</si>
  <si>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</si>
  <si>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</si>
  <si>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</si>
  <si>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</si>
  <si>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</si>
  <si>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</si>
  <si>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</si>
  <si>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</si>
  <si>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</si>
  <si>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</si>
  <si>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</si>
  <si>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</si>
  <si>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</si>
  <si>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</si>
  <si>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</si>
  <si>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</si>
  <si>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</si>
  <si>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</si>
  <si>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</si>
  <si>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</si>
  <si>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</si>
  <si>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</si>
  <si>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</si>
  <si>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</si>
  <si>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</si>
  <si>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</si>
  <si>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</si>
  <si>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</si>
  <si>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</si>
  <si>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</si>
  <si>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</si>
  <si>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</si>
  <si>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</si>
  <si>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</si>
  <si>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</si>
  <si>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</si>
  <si>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</si>
  <si>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</si>
  <si>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</si>
  <si>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t>1102</t>
  </si>
  <si>
    <t>Массовый спорт</t>
  </si>
  <si>
    <t>судебная система</t>
  </si>
  <si>
    <t>0105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</si>
  <si>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01.01.2016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</si>
</sst>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8" fillId="0" borderId="1" xfId="0" applyNumberFormat="1" applyFont="1" applyBorder="1" applyAlignment="1">
      <alignment horizontal="justify" vertical="top" wrapText="1"/>
    </xf>
    <xf numFmtId="0" fontId="28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8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0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8" fillId="0" borderId="6" xfId="0" applyFont="1" applyBorder="1" applyAlignment="1">
      <alignment horizontal="left" vertical="top" wrapText="1"/>
    </xf>
    <xf numFmtId="49" fontId="30" fillId="0" borderId="6" xfId="0" applyNumberFormat="1" applyFont="1" applyBorder="1" applyAlignment="1">
      <alignment horizontal="justify" vertical="top" wrapText="1"/>
    </xf>
    <xf numFmtId="49" fontId="28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31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0" fontId="31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409574</xdr:colOff>
      <xdr:row>35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7115174" cy="575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zoomScaleNormal="75" workbookViewId="0">
      <selection activeCell="B53" sqref="B5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8" t="s">
        <v>188</v>
      </c>
      <c r="C2" s="99"/>
      <c r="D2" s="99"/>
      <c r="E2" s="99"/>
      <c r="F2" s="99"/>
    </row>
    <row r="3" spans="1:7" ht="21.75" customHeight="1" thickBot="1" x14ac:dyDescent="0.25">
      <c r="B3" s="99"/>
      <c r="C3" s="99"/>
      <c r="D3" s="99"/>
      <c r="E3" s="99"/>
      <c r="F3" s="99"/>
      <c r="G3" t="s">
        <v>131</v>
      </c>
    </row>
    <row r="4" spans="1:7" ht="12.75" customHeight="1" x14ac:dyDescent="0.2">
      <c r="A4" s="2"/>
      <c r="B4" s="100" t="s">
        <v>0</v>
      </c>
      <c r="C4" s="101"/>
      <c r="D4" s="107" t="s">
        <v>1</v>
      </c>
      <c r="E4" s="109" t="s">
        <v>2</v>
      </c>
      <c r="F4" s="104" t="s">
        <v>3</v>
      </c>
    </row>
    <row r="5" spans="1:7" ht="13.5" thickBot="1" x14ac:dyDescent="0.25">
      <c r="A5" s="2"/>
      <c r="B5" s="102"/>
      <c r="C5" s="103"/>
      <c r="D5" s="108"/>
      <c r="E5" s="110"/>
      <c r="F5" s="105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866815.70000000007</v>
      </c>
      <c r="E6" s="29">
        <f>SUM(E8+E16+E19+E22+E25+E26+E31+E39+E42+E43+E44+E48+E36+E11)</f>
        <v>836363.20000000019</v>
      </c>
      <c r="F6" s="29">
        <f t="shared" ref="F6:F24" si="0">E6*100/D6</f>
        <v>96.486854125969344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173869.09999999998</v>
      </c>
      <c r="E7" s="18">
        <f>SUM(E8+E16+E19+E22+E25+E26+E31+E39+E42+E43+E44+E36+E11)</f>
        <v>146452.69999999998</v>
      </c>
      <c r="F7" s="18">
        <f t="shared" si="0"/>
        <v>84.231585715920772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99113.5</v>
      </c>
      <c r="E8" s="18">
        <f>SUM(E9+E10)</f>
        <v>90278.700000000012</v>
      </c>
      <c r="F8" s="18">
        <f t="shared" si="0"/>
        <v>91.086178976627821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-4016.4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97710.8</v>
      </c>
      <c r="E10" s="19">
        <v>94295.1</v>
      </c>
      <c r="F10" s="20">
        <f t="shared" si="0"/>
        <v>96.504275883525665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630.6</v>
      </c>
      <c r="E11" s="24">
        <f>SUM(E12:E15)</f>
        <v>666.80000000000007</v>
      </c>
      <c r="F11" s="27" t="s">
        <v>174</v>
      </c>
    </row>
    <row r="12" spans="1:7" ht="29.25" customHeight="1" x14ac:dyDescent="0.2">
      <c r="B12" s="59" t="s">
        <v>119</v>
      </c>
      <c r="C12" s="34" t="s">
        <v>115</v>
      </c>
      <c r="D12" s="19">
        <v>225</v>
      </c>
      <c r="E12" s="19">
        <v>232.4</v>
      </c>
      <c r="F12" s="92" t="s">
        <v>174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6.3</v>
      </c>
      <c r="F13" s="20">
        <f t="shared" si="0"/>
        <v>95.454545454545453</v>
      </c>
    </row>
    <row r="14" spans="1:7" ht="29.25" customHeight="1" x14ac:dyDescent="0.2">
      <c r="B14" s="59" t="s">
        <v>121</v>
      </c>
      <c r="C14" s="34" t="s">
        <v>117</v>
      </c>
      <c r="D14" s="19">
        <v>435</v>
      </c>
      <c r="E14" s="19">
        <v>458</v>
      </c>
      <c r="F14" s="92" t="s">
        <v>174</v>
      </c>
    </row>
    <row r="15" spans="1:7" ht="29.25" customHeight="1" x14ac:dyDescent="0.2">
      <c r="B15" s="59" t="s">
        <v>122</v>
      </c>
      <c r="C15" s="34" t="s">
        <v>118</v>
      </c>
      <c r="D15" s="19">
        <v>-36</v>
      </c>
      <c r="E15" s="19">
        <v>-29.9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14883.6</v>
      </c>
      <c r="F16" s="18">
        <f t="shared" si="0"/>
        <v>84.966603870525773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14544.9</v>
      </c>
      <c r="F17" s="20">
        <f t="shared" si="0"/>
        <v>84.64210893854748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338.7</v>
      </c>
      <c r="F18" s="92" t="s">
        <v>174</v>
      </c>
    </row>
    <row r="19" spans="1:9" x14ac:dyDescent="0.2">
      <c r="B19" s="30" t="s">
        <v>10</v>
      </c>
      <c r="C19" s="35" t="s">
        <v>11</v>
      </c>
      <c r="D19" s="21">
        <f>SUM(D20+D21)</f>
        <v>14758.6</v>
      </c>
      <c r="E19" s="18">
        <f>SUM(E20+E21)</f>
        <v>13361.4</v>
      </c>
      <c r="F19" s="20">
        <v>84.64210893854748</v>
      </c>
    </row>
    <row r="20" spans="1:9" x14ac:dyDescent="0.2">
      <c r="B20" s="30" t="s">
        <v>56</v>
      </c>
      <c r="C20" s="34" t="s">
        <v>12</v>
      </c>
      <c r="D20" s="19">
        <v>1890.5</v>
      </c>
      <c r="E20" s="19">
        <v>2001</v>
      </c>
      <c r="F20" s="92" t="s">
        <v>174</v>
      </c>
    </row>
    <row r="21" spans="1:9" ht="15.75" customHeight="1" x14ac:dyDescent="0.2">
      <c r="B21" s="30" t="s">
        <v>53</v>
      </c>
      <c r="C21" s="34" t="s">
        <v>41</v>
      </c>
      <c r="D21" s="19">
        <v>12868.1</v>
      </c>
      <c r="E21" s="19">
        <v>11360.4</v>
      </c>
      <c r="F21" s="20">
        <v>90.532977382678567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6920.7</v>
      </c>
      <c r="E22" s="21">
        <f>SUM(E23:E24)</f>
        <v>5681.6</v>
      </c>
      <c r="F22" s="20">
        <f t="shared" si="0"/>
        <v>82.095741760226574</v>
      </c>
    </row>
    <row r="23" spans="1:9" ht="27.75" customHeight="1" x14ac:dyDescent="0.2">
      <c r="B23" s="36" t="s">
        <v>82</v>
      </c>
      <c r="C23" s="37" t="s">
        <v>81</v>
      </c>
      <c r="D23" s="22">
        <v>6911.7</v>
      </c>
      <c r="E23" s="22">
        <v>5680.1</v>
      </c>
      <c r="F23" s="20">
        <f t="shared" si="0"/>
        <v>82.180939566242756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1.5</v>
      </c>
      <c r="F24" s="20">
        <f t="shared" si="0"/>
        <v>16.666666666666668</v>
      </c>
    </row>
    <row r="25" spans="1:9" ht="49.5" customHeight="1" x14ac:dyDescent="0.2">
      <c r="B25" s="30" t="s">
        <v>15</v>
      </c>
      <c r="C25" s="35" t="s">
        <v>175</v>
      </c>
      <c r="D25" s="21">
        <v>2</v>
      </c>
      <c r="E25" s="21">
        <v>1.7</v>
      </c>
      <c r="F25" s="20">
        <v>16.666666666666668</v>
      </c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9869.7999999999993</v>
      </c>
      <c r="E26" s="18">
        <f>SUM(E27+E29+E30+E28)</f>
        <v>8466.4</v>
      </c>
      <c r="F26" s="18">
        <f t="shared" ref="F26:F43" si="1">E26*100/D26</f>
        <v>85.780866886867017</v>
      </c>
    </row>
    <row r="27" spans="1:9" ht="25.5" x14ac:dyDescent="0.2">
      <c r="B27" s="30" t="s">
        <v>74</v>
      </c>
      <c r="C27" s="38" t="s">
        <v>176</v>
      </c>
      <c r="D27" s="19">
        <v>4530</v>
      </c>
      <c r="E27" s="19">
        <v>4632.3</v>
      </c>
      <c r="F27" s="92" t="s">
        <v>174</v>
      </c>
    </row>
    <row r="28" spans="1:9" ht="25.5" x14ac:dyDescent="0.2">
      <c r="B28" s="30" t="s">
        <v>74</v>
      </c>
      <c r="C28" s="38" t="s">
        <v>177</v>
      </c>
      <c r="D28" s="19">
        <v>1950</v>
      </c>
      <c r="E28" s="19">
        <v>1982.2</v>
      </c>
      <c r="F28" s="93" t="s">
        <v>174</v>
      </c>
    </row>
    <row r="29" spans="1:9" ht="25.5" x14ac:dyDescent="0.2">
      <c r="B29" s="30" t="s">
        <v>75</v>
      </c>
      <c r="C29" s="38" t="s">
        <v>73</v>
      </c>
      <c r="D29" s="19">
        <v>584.79999999999995</v>
      </c>
      <c r="E29" s="19">
        <v>609.70000000000005</v>
      </c>
      <c r="F29" s="93" t="s">
        <v>174</v>
      </c>
    </row>
    <row r="30" spans="1:9" ht="38.25" x14ac:dyDescent="0.2">
      <c r="A30" s="3"/>
      <c r="B30" s="39" t="s">
        <v>76</v>
      </c>
      <c r="C30" s="34" t="s">
        <v>178</v>
      </c>
      <c r="D30" s="90">
        <v>2805</v>
      </c>
      <c r="E30" s="90">
        <v>1242.2</v>
      </c>
      <c r="F30" s="20">
        <f t="shared" si="1"/>
        <v>44.285204991087348</v>
      </c>
    </row>
    <row r="31" spans="1:9" s="87" customFormat="1" ht="25.5" x14ac:dyDescent="0.2">
      <c r="A31" s="85"/>
      <c r="B31" s="86" t="s">
        <v>48</v>
      </c>
      <c r="C31" s="33" t="s">
        <v>80</v>
      </c>
      <c r="D31" s="24">
        <f>SUM(D32:D35)</f>
        <v>964.8</v>
      </c>
      <c r="E31" s="24">
        <f>SUM(E32:E35)</f>
        <v>829.3</v>
      </c>
      <c r="F31" s="18">
        <f t="shared" si="1"/>
        <v>85.955638474295199</v>
      </c>
      <c r="I31" s="85"/>
    </row>
    <row r="32" spans="1:9" ht="25.5" x14ac:dyDescent="0.2">
      <c r="A32" s="3"/>
      <c r="B32" s="39" t="s">
        <v>99</v>
      </c>
      <c r="C32" s="37" t="s">
        <v>100</v>
      </c>
      <c r="D32" s="22">
        <v>601.79999999999995</v>
      </c>
      <c r="E32" s="22">
        <v>508.2</v>
      </c>
      <c r="F32" s="23">
        <f t="shared" si="1"/>
        <v>84.446660019940182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0.6</v>
      </c>
      <c r="F33" s="23">
        <f t="shared" si="1"/>
        <v>2.8571428571428572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0.3</v>
      </c>
      <c r="F34" s="23">
        <f t="shared" si="1"/>
        <v>0.76923076923076927</v>
      </c>
    </row>
    <row r="35" spans="1:9" s="88" customFormat="1" ht="29.25" customHeight="1" x14ac:dyDescent="0.2">
      <c r="B35" s="30" t="s">
        <v>105</v>
      </c>
      <c r="C35" s="37" t="s">
        <v>106</v>
      </c>
      <c r="D35" s="66">
        <v>303</v>
      </c>
      <c r="E35" s="66">
        <v>320.2</v>
      </c>
      <c r="F35" s="92" t="s">
        <v>174</v>
      </c>
      <c r="I35" s="89"/>
    </row>
    <row r="36" spans="1:9" ht="28.5" customHeight="1" x14ac:dyDescent="0.2">
      <c r="B36" s="91" t="s">
        <v>77</v>
      </c>
      <c r="C36" s="35" t="s">
        <v>109</v>
      </c>
      <c r="D36" s="25">
        <f>SUM(D37:D38)</f>
        <v>396.4</v>
      </c>
      <c r="E36" s="24">
        <v>396.4</v>
      </c>
      <c r="F36" s="18">
        <f t="shared" si="1"/>
        <v>100</v>
      </c>
    </row>
    <row r="37" spans="1:9" ht="28.5" customHeight="1" x14ac:dyDescent="0.2">
      <c r="B37" s="30" t="s">
        <v>107</v>
      </c>
      <c r="C37" s="37" t="s">
        <v>108</v>
      </c>
      <c r="D37" s="65">
        <v>4.2</v>
      </c>
      <c r="E37" s="65">
        <v>4.2</v>
      </c>
      <c r="F37" s="65">
        <f>E37*100/D37</f>
        <v>100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s="87" customFormat="1" ht="24" customHeight="1" x14ac:dyDescent="0.2">
      <c r="B39" s="91" t="s">
        <v>57</v>
      </c>
      <c r="C39" s="33" t="s">
        <v>95</v>
      </c>
      <c r="D39" s="25">
        <f>SUM(D40:D41)</f>
        <v>16993.400000000001</v>
      </c>
      <c r="E39" s="24">
        <f>SUM(E40:E41)</f>
        <v>5382.9</v>
      </c>
      <c r="F39" s="25">
        <f t="shared" si="1"/>
        <v>31.6764155495663</v>
      </c>
      <c r="I39" s="85"/>
    </row>
    <row r="40" spans="1:9" s="88" customFormat="1" ht="12.75" customHeight="1" x14ac:dyDescent="0.2">
      <c r="B40" s="30" t="s">
        <v>85</v>
      </c>
      <c r="C40" s="34" t="s">
        <v>83</v>
      </c>
      <c r="D40" s="65">
        <v>10292.299999999999</v>
      </c>
      <c r="E40" s="66">
        <v>3424.7</v>
      </c>
      <c r="F40" s="65">
        <f t="shared" si="1"/>
        <v>33.274389592219428</v>
      </c>
      <c r="I40" s="89"/>
    </row>
    <row r="41" spans="1:9" s="88" customFormat="1" ht="15" customHeight="1" x14ac:dyDescent="0.2">
      <c r="A41" s="89"/>
      <c r="B41" s="30" t="s">
        <v>86</v>
      </c>
      <c r="C41" s="34" t="s">
        <v>84</v>
      </c>
      <c r="D41" s="20">
        <v>6701.1</v>
      </c>
      <c r="E41" s="90">
        <v>1958.2</v>
      </c>
      <c r="F41" s="65">
        <f t="shared" si="1"/>
        <v>29.222068018683498</v>
      </c>
      <c r="I41" s="89"/>
    </row>
    <row r="42" spans="1:9" s="88" customFormat="1" ht="15.75" customHeight="1" x14ac:dyDescent="0.2">
      <c r="B42" s="91" t="s">
        <v>51</v>
      </c>
      <c r="C42" s="33" t="s">
        <v>52</v>
      </c>
      <c r="D42" s="25">
        <v>31.5</v>
      </c>
      <c r="E42" s="25">
        <v>33</v>
      </c>
      <c r="F42" s="45" t="s">
        <v>174</v>
      </c>
      <c r="I42" s="89"/>
    </row>
    <row r="43" spans="1:9" x14ac:dyDescent="0.2">
      <c r="B43" s="91" t="s">
        <v>49</v>
      </c>
      <c r="C43" s="33" t="s">
        <v>50</v>
      </c>
      <c r="D43" s="25">
        <v>3670.8</v>
      </c>
      <c r="E43" s="24">
        <v>3618</v>
      </c>
      <c r="F43" s="27">
        <f t="shared" si="1"/>
        <v>98.561621444916639</v>
      </c>
    </row>
    <row r="44" spans="1:9" ht="18" customHeight="1" x14ac:dyDescent="0.2">
      <c r="B44" s="91" t="s">
        <v>59</v>
      </c>
      <c r="C44" s="33" t="s">
        <v>18</v>
      </c>
      <c r="D44" s="25">
        <f>SUM(D45:D46)</f>
        <v>3000</v>
      </c>
      <c r="E44" s="25">
        <v>2852.9</v>
      </c>
      <c r="F44" s="27">
        <v>98.561621444916639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-5.7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3000</v>
      </c>
      <c r="E46" s="26">
        <f>SUM(E47:E47)</f>
        <v>2858.6</v>
      </c>
      <c r="F46" s="25">
        <v>98.561621444916639</v>
      </c>
    </row>
    <row r="47" spans="1:9" ht="18.75" customHeight="1" x14ac:dyDescent="0.2">
      <c r="B47" s="30"/>
      <c r="C47" s="81" t="s">
        <v>127</v>
      </c>
      <c r="D47" s="65">
        <v>3000</v>
      </c>
      <c r="E47" s="65">
        <v>2858.6</v>
      </c>
      <c r="F47" s="65">
        <v>98.561621444916639</v>
      </c>
    </row>
    <row r="48" spans="1:9" ht="33" customHeight="1" x14ac:dyDescent="0.2">
      <c r="B48" s="30"/>
      <c r="C48" s="40" t="s">
        <v>43</v>
      </c>
      <c r="D48" s="18">
        <f>SUM(D49+D57+D56)</f>
        <v>692946.60000000009</v>
      </c>
      <c r="E48" s="18">
        <f>SUM(E49+E57+E56)</f>
        <v>689910.50000000012</v>
      </c>
      <c r="F48" s="18">
        <f t="shared" ref="F48:F55" si="2">E48*100/D48</f>
        <v>99.561856570188823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695895.70000000007</v>
      </c>
      <c r="E49" s="23">
        <f>SUM(E50+E53+E54+E55)</f>
        <v>692859.60000000009</v>
      </c>
      <c r="F49" s="20">
        <f t="shared" si="2"/>
        <v>99.56371335532036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146678.6</v>
      </c>
      <c r="E50" s="23">
        <f>E51+E52</f>
        <v>146678.6</v>
      </c>
      <c r="F50" s="20">
        <f t="shared" si="2"/>
        <v>100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92882.5</v>
      </c>
      <c r="F51" s="20">
        <f t="shared" si="2"/>
        <v>100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53796.1</v>
      </c>
      <c r="E52" s="19">
        <v>53796.1</v>
      </c>
      <c r="F52" s="20">
        <f t="shared" si="2"/>
        <v>100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253627.4</v>
      </c>
      <c r="E53" s="19">
        <v>253577.3</v>
      </c>
      <c r="F53" s="20">
        <f t="shared" si="2"/>
        <v>99.980246613733371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288525.90000000002</v>
      </c>
      <c r="E54" s="19">
        <v>285539.90000000002</v>
      </c>
      <c r="F54" s="20">
        <f t="shared" si="2"/>
        <v>98.965084243736882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7063.8</v>
      </c>
      <c r="E55" s="19">
        <v>7063.8</v>
      </c>
      <c r="F55" s="20">
        <f t="shared" si="2"/>
        <v>100</v>
      </c>
      <c r="G55" s="3"/>
    </row>
    <row r="56" spans="2:7" ht="24.75" customHeight="1" thickBot="1" x14ac:dyDescent="0.25">
      <c r="B56" s="30" t="s">
        <v>181</v>
      </c>
      <c r="C56" s="38" t="s">
        <v>182</v>
      </c>
      <c r="D56" s="19">
        <v>1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2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3" t="s">
        <v>44</v>
      </c>
      <c r="D58" s="48">
        <f>SUM(D6)</f>
        <v>866815.70000000007</v>
      </c>
      <c r="E58" s="48">
        <f>SUM(E6)</f>
        <v>836363.20000000019</v>
      </c>
      <c r="F58" s="29">
        <f>E58*100/D58</f>
        <v>96.486854125969344</v>
      </c>
    </row>
    <row r="59" spans="2:7" ht="17.25" customHeight="1" x14ac:dyDescent="0.2">
      <c r="B59" s="111" t="s">
        <v>183</v>
      </c>
      <c r="C59" s="112"/>
      <c r="D59" s="112"/>
      <c r="E59" s="112"/>
      <c r="F59" s="113"/>
    </row>
    <row r="60" spans="2:7" ht="16.5" customHeight="1" x14ac:dyDescent="0.2">
      <c r="B60" s="60" t="s">
        <v>21</v>
      </c>
      <c r="C60" s="61" t="s">
        <v>22</v>
      </c>
      <c r="D60" s="18">
        <f>D61+D62+D63+D65+D66+D67+D68+D64</f>
        <v>72781.8</v>
      </c>
      <c r="E60" s="21">
        <f>E61+E62+E63+E65+E66+E67+E68+E64</f>
        <v>69617.5</v>
      </c>
      <c r="F60" s="18">
        <f t="shared" ref="F60:F71" si="3">E60*100/D60</f>
        <v>95.652347152722243</v>
      </c>
    </row>
    <row r="61" spans="2:7" ht="16.5" customHeight="1" x14ac:dyDescent="0.2">
      <c r="B61" s="62" t="s">
        <v>132</v>
      </c>
      <c r="C61" s="63" t="s">
        <v>133</v>
      </c>
      <c r="D61" s="65">
        <v>1727.7</v>
      </c>
      <c r="E61" s="66">
        <v>1666.4</v>
      </c>
      <c r="F61" s="65">
        <f t="shared" si="3"/>
        <v>96.45193031197546</v>
      </c>
    </row>
    <row r="62" spans="2:7" ht="16.5" customHeight="1" x14ac:dyDescent="0.2">
      <c r="B62" s="62" t="s">
        <v>134</v>
      </c>
      <c r="C62" s="63" t="s">
        <v>135</v>
      </c>
      <c r="D62" s="65">
        <v>4129.8999999999996</v>
      </c>
      <c r="E62" s="66">
        <v>4120.8999999999996</v>
      </c>
      <c r="F62" s="65">
        <f t="shared" si="3"/>
        <v>99.782077047870402</v>
      </c>
    </row>
    <row r="63" spans="2:7" ht="16.5" customHeight="1" x14ac:dyDescent="0.2">
      <c r="B63" s="62" t="s">
        <v>136</v>
      </c>
      <c r="C63" s="63" t="s">
        <v>137</v>
      </c>
      <c r="D63" s="65">
        <v>28327.9</v>
      </c>
      <c r="E63" s="66">
        <v>27003.3</v>
      </c>
      <c r="F63" s="65">
        <f t="shared" si="3"/>
        <v>95.324044493238105</v>
      </c>
    </row>
    <row r="64" spans="2:7" ht="16.5" customHeight="1" x14ac:dyDescent="0.2">
      <c r="B64" s="62" t="s">
        <v>187</v>
      </c>
      <c r="C64" s="63" t="s">
        <v>186</v>
      </c>
      <c r="D64" s="65">
        <v>33.6</v>
      </c>
      <c r="E64" s="66">
        <v>4.2</v>
      </c>
      <c r="F64" s="65">
        <f t="shared" si="3"/>
        <v>12.5</v>
      </c>
    </row>
    <row r="65" spans="2:6" ht="16.5" customHeight="1" x14ac:dyDescent="0.2">
      <c r="B65" s="62" t="s">
        <v>138</v>
      </c>
      <c r="C65" s="62" t="s">
        <v>139</v>
      </c>
      <c r="D65" s="65">
        <v>10220.6</v>
      </c>
      <c r="E65" s="66">
        <v>10104.700000000001</v>
      </c>
      <c r="F65" s="65">
        <f t="shared" si="3"/>
        <v>98.866015693794893</v>
      </c>
    </row>
    <row r="66" spans="2:6" ht="16.5" customHeight="1" x14ac:dyDescent="0.2">
      <c r="B66" s="62" t="s">
        <v>142</v>
      </c>
      <c r="C66" s="63" t="s">
        <v>144</v>
      </c>
      <c r="D66" s="65">
        <v>1265</v>
      </c>
      <c r="E66" s="66">
        <v>1265</v>
      </c>
      <c r="F66" s="65">
        <f t="shared" si="3"/>
        <v>100</v>
      </c>
    </row>
    <row r="67" spans="2:6" ht="16.5" customHeight="1" x14ac:dyDescent="0.2">
      <c r="B67" s="62" t="s">
        <v>143</v>
      </c>
      <c r="C67" s="63" t="s">
        <v>145</v>
      </c>
      <c r="D67" s="65">
        <v>0</v>
      </c>
      <c r="E67" s="66">
        <v>0</v>
      </c>
      <c r="F67" s="65"/>
    </row>
    <row r="68" spans="2:6" ht="14.25" customHeight="1" x14ac:dyDescent="0.2">
      <c r="B68" s="64" t="s">
        <v>140</v>
      </c>
      <c r="C68" s="63" t="s">
        <v>141</v>
      </c>
      <c r="D68" s="65">
        <v>27077.1</v>
      </c>
      <c r="E68" s="66">
        <v>25453</v>
      </c>
      <c r="F68" s="65">
        <f t="shared" si="3"/>
        <v>94.001942600943238</v>
      </c>
    </row>
    <row r="69" spans="2:6" ht="16.5" hidden="1" x14ac:dyDescent="0.2">
      <c r="B69" s="41"/>
      <c r="C69" s="42"/>
      <c r="D69" s="25"/>
      <c r="E69" s="24"/>
      <c r="F69" s="26"/>
    </row>
    <row r="70" spans="2:6" ht="32.25" hidden="1" customHeight="1" x14ac:dyDescent="0.2">
      <c r="B70" s="41"/>
      <c r="C70" s="43"/>
      <c r="D70" s="18"/>
      <c r="E70" s="21"/>
      <c r="F70" s="26"/>
    </row>
    <row r="71" spans="2:6" ht="13.5" customHeight="1" x14ac:dyDescent="0.2">
      <c r="B71" s="41" t="s">
        <v>23</v>
      </c>
      <c r="C71" s="43" t="s">
        <v>24</v>
      </c>
      <c r="D71" s="18">
        <f>SUM(D73:D76)</f>
        <v>42238.499999999993</v>
      </c>
      <c r="E71" s="18">
        <f>SUM(E73:E76)</f>
        <v>30436.799999999999</v>
      </c>
      <c r="F71" s="18">
        <f t="shared" si="3"/>
        <v>72.059377108562103</v>
      </c>
    </row>
    <row r="72" spans="2:6" ht="0.75" hidden="1" customHeight="1" x14ac:dyDescent="0.2">
      <c r="B72" s="94"/>
      <c r="C72" s="94"/>
      <c r="D72" s="23"/>
      <c r="E72" s="19"/>
      <c r="F72" s="23"/>
    </row>
    <row r="73" spans="2:6" ht="13.5" hidden="1" customHeight="1" x14ac:dyDescent="0.2">
      <c r="B73" s="67"/>
      <c r="C73" s="68"/>
      <c r="D73" s="23"/>
      <c r="E73" s="19"/>
      <c r="F73" s="23"/>
    </row>
    <row r="74" spans="2:6" ht="16.5" customHeight="1" x14ac:dyDescent="0.2">
      <c r="B74" s="64" t="s">
        <v>25</v>
      </c>
      <c r="C74" s="69" t="s">
        <v>26</v>
      </c>
      <c r="D74" s="26">
        <v>19091.599999999999</v>
      </c>
      <c r="E74" s="22">
        <v>7300</v>
      </c>
      <c r="F74" s="26">
        <f>E74*100/D74</f>
        <v>38.236711433300513</v>
      </c>
    </row>
    <row r="75" spans="2:6" ht="16.5" customHeight="1" x14ac:dyDescent="0.2">
      <c r="B75" s="64" t="s">
        <v>110</v>
      </c>
      <c r="C75" s="69" t="s">
        <v>111</v>
      </c>
      <c r="D75" s="26">
        <v>15688.8</v>
      </c>
      <c r="E75" s="22">
        <v>15688.5</v>
      </c>
      <c r="F75" s="26">
        <f>E75*100/D75</f>
        <v>99.998087807862944</v>
      </c>
    </row>
    <row r="76" spans="2:6" ht="17.25" customHeight="1" x14ac:dyDescent="0.2">
      <c r="B76" s="64" t="s">
        <v>68</v>
      </c>
      <c r="C76" s="69" t="s">
        <v>69</v>
      </c>
      <c r="D76" s="26">
        <v>7458.1</v>
      </c>
      <c r="E76" s="22">
        <v>7448.3</v>
      </c>
      <c r="F76" s="26">
        <f>E76*100/D76</f>
        <v>99.868599241093577</v>
      </c>
    </row>
    <row r="77" spans="2:6" ht="15.75" customHeight="1" x14ac:dyDescent="0.2">
      <c r="B77" s="41" t="s">
        <v>27</v>
      </c>
      <c r="C77" s="43" t="s">
        <v>28</v>
      </c>
      <c r="D77" s="45">
        <f>SUM(D79:D82)</f>
        <v>288212.90000000002</v>
      </c>
      <c r="E77" s="45">
        <f>SUM(E79:E82)</f>
        <v>279972</v>
      </c>
      <c r="F77" s="18">
        <f>E77*100/D77</f>
        <v>97.140690094024237</v>
      </c>
    </row>
    <row r="78" spans="2:6" ht="15.75" hidden="1" x14ac:dyDescent="0.2">
      <c r="B78" s="106"/>
      <c r="C78" s="106"/>
      <c r="D78" s="23"/>
      <c r="E78" s="19"/>
      <c r="F78" s="23"/>
    </row>
    <row r="79" spans="2:6" ht="18" customHeight="1" x14ac:dyDescent="0.2">
      <c r="B79" s="62" t="s">
        <v>29</v>
      </c>
      <c r="C79" s="69" t="s">
        <v>30</v>
      </c>
      <c r="D79" s="23">
        <v>139899.20000000001</v>
      </c>
      <c r="E79" s="19">
        <v>137094.20000000001</v>
      </c>
      <c r="F79" s="26">
        <f t="shared" ref="F79:F91" si="4">E79*100/D79</f>
        <v>97.994984960600206</v>
      </c>
    </row>
    <row r="80" spans="2:6" ht="15" customHeight="1" x14ac:dyDescent="0.2">
      <c r="B80" s="62" t="s">
        <v>31</v>
      </c>
      <c r="C80" s="69" t="s">
        <v>32</v>
      </c>
      <c r="D80" s="56">
        <v>126475.6</v>
      </c>
      <c r="E80" s="19">
        <v>121099.4</v>
      </c>
      <c r="F80" s="26">
        <f t="shared" si="4"/>
        <v>95.749219612320474</v>
      </c>
    </row>
    <row r="81" spans="2:6" ht="15" customHeight="1" x14ac:dyDescent="0.2">
      <c r="B81" s="62" t="s">
        <v>64</v>
      </c>
      <c r="C81" s="69" t="s">
        <v>65</v>
      </c>
      <c r="D81" s="56">
        <v>9098.5</v>
      </c>
      <c r="E81" s="19">
        <v>9078.7999999999993</v>
      </c>
      <c r="F81" s="26">
        <f t="shared" si="4"/>
        <v>99.783480793537379</v>
      </c>
    </row>
    <row r="82" spans="2:6" ht="14.25" customHeight="1" x14ac:dyDescent="0.2">
      <c r="B82" s="62" t="s">
        <v>112</v>
      </c>
      <c r="C82" s="69" t="s">
        <v>130</v>
      </c>
      <c r="D82" s="56">
        <v>12739.6</v>
      </c>
      <c r="E82" s="19">
        <v>12699.6</v>
      </c>
      <c r="F82" s="26">
        <v>0</v>
      </c>
    </row>
    <row r="83" spans="2:6" ht="15" hidden="1" customHeight="1" x14ac:dyDescent="0.2">
      <c r="B83" s="44"/>
      <c r="C83" s="42"/>
      <c r="D83" s="57"/>
      <c r="E83" s="24"/>
      <c r="F83" s="26"/>
    </row>
    <row r="84" spans="2:6" ht="18.75" customHeight="1" x14ac:dyDescent="0.2">
      <c r="B84" s="41" t="s">
        <v>33</v>
      </c>
      <c r="C84" s="43" t="s">
        <v>34</v>
      </c>
      <c r="D84" s="58">
        <f>D85+D86+D87+D88</f>
        <v>361417.60000000003</v>
      </c>
      <c r="E84" s="21">
        <f>E85+E86+E87+E88</f>
        <v>350917.6</v>
      </c>
      <c r="F84" s="18">
        <f t="shared" si="4"/>
        <v>97.094773469803343</v>
      </c>
    </row>
    <row r="85" spans="2:6" ht="18.75" customHeight="1" x14ac:dyDescent="0.2">
      <c r="B85" s="62" t="s">
        <v>146</v>
      </c>
      <c r="C85" s="69" t="s">
        <v>150</v>
      </c>
      <c r="D85" s="70">
        <v>113111.3</v>
      </c>
      <c r="E85" s="66">
        <v>109946.3</v>
      </c>
      <c r="F85" s="18">
        <f t="shared" si="4"/>
        <v>97.201871077425508</v>
      </c>
    </row>
    <row r="86" spans="2:6" ht="18.75" customHeight="1" x14ac:dyDescent="0.2">
      <c r="B86" s="62" t="s">
        <v>147</v>
      </c>
      <c r="C86" s="69" t="s">
        <v>151</v>
      </c>
      <c r="D86" s="70">
        <v>208978.2</v>
      </c>
      <c r="E86" s="66">
        <v>201958.8</v>
      </c>
      <c r="F86" s="18">
        <f t="shared" si="4"/>
        <v>96.641085050976599</v>
      </c>
    </row>
    <row r="87" spans="2:6" ht="18.75" customHeight="1" x14ac:dyDescent="0.2">
      <c r="B87" s="62" t="s">
        <v>148</v>
      </c>
      <c r="C87" s="69" t="s">
        <v>152</v>
      </c>
      <c r="D87" s="70">
        <v>5726.9</v>
      </c>
      <c r="E87" s="66">
        <v>5414.4</v>
      </c>
      <c r="F87" s="18">
        <f t="shared" si="4"/>
        <v>94.543295674797889</v>
      </c>
    </row>
    <row r="88" spans="2:6" ht="18.75" customHeight="1" x14ac:dyDescent="0.2">
      <c r="B88" s="62" t="s">
        <v>149</v>
      </c>
      <c r="C88" s="69" t="s">
        <v>153</v>
      </c>
      <c r="D88" s="70">
        <v>33601.199999999997</v>
      </c>
      <c r="E88" s="66">
        <v>33598.1</v>
      </c>
      <c r="F88" s="18">
        <f t="shared" si="4"/>
        <v>99.990774139018853</v>
      </c>
    </row>
    <row r="89" spans="2:6" ht="31.5" customHeight="1" x14ac:dyDescent="0.2">
      <c r="B89" s="41" t="s">
        <v>35</v>
      </c>
      <c r="C89" s="43" t="s">
        <v>36</v>
      </c>
      <c r="D89" s="18">
        <f>D90+D91</f>
        <v>48054.2</v>
      </c>
      <c r="E89" s="18">
        <f>E90+E91</f>
        <v>45624.2</v>
      </c>
      <c r="F89" s="65">
        <f t="shared" si="4"/>
        <v>94.943209958754906</v>
      </c>
    </row>
    <row r="90" spans="2:6" ht="18.75" customHeight="1" x14ac:dyDescent="0.2">
      <c r="B90" s="84" t="s">
        <v>154</v>
      </c>
      <c r="C90" s="69" t="s">
        <v>156</v>
      </c>
      <c r="D90" s="65">
        <v>37543.5</v>
      </c>
      <c r="E90" s="66">
        <v>35455.5</v>
      </c>
      <c r="F90" s="65">
        <f t="shared" si="4"/>
        <v>94.438451396380202</v>
      </c>
    </row>
    <row r="91" spans="2:6" ht="25.5" customHeight="1" x14ac:dyDescent="0.2">
      <c r="B91" s="84" t="s">
        <v>155</v>
      </c>
      <c r="C91" s="69" t="s">
        <v>157</v>
      </c>
      <c r="D91" s="65">
        <v>10510.7</v>
      </c>
      <c r="E91" s="66">
        <v>10168.700000000001</v>
      </c>
      <c r="F91" s="65">
        <f t="shared" si="4"/>
        <v>96.746172947567715</v>
      </c>
    </row>
    <row r="92" spans="2:6" ht="17.25" customHeight="1" x14ac:dyDescent="0.2">
      <c r="B92" s="41">
        <v>1000</v>
      </c>
      <c r="C92" s="43" t="s">
        <v>37</v>
      </c>
      <c r="D92" s="18">
        <f>D93+D94+D95+D96+D97</f>
        <v>47578.299999999996</v>
      </c>
      <c r="E92" s="21">
        <f>E93+E94+E95+E96+E97</f>
        <v>45471.500000000007</v>
      </c>
      <c r="F92" s="18">
        <f t="shared" ref="F92:F97" si="5">E92*100/D92</f>
        <v>95.571930901272253</v>
      </c>
    </row>
    <row r="93" spans="2:6" ht="17.25" customHeight="1" x14ac:dyDescent="0.2">
      <c r="B93" s="84" t="s">
        <v>158</v>
      </c>
      <c r="C93" s="69" t="s">
        <v>163</v>
      </c>
      <c r="D93" s="65">
        <v>363.9</v>
      </c>
      <c r="E93" s="66">
        <v>363.9</v>
      </c>
      <c r="F93" s="65">
        <f t="shared" si="5"/>
        <v>100</v>
      </c>
    </row>
    <row r="94" spans="2:6" ht="17.25" customHeight="1" x14ac:dyDescent="0.2">
      <c r="B94" s="84" t="s">
        <v>159</v>
      </c>
      <c r="C94" s="69" t="s">
        <v>164</v>
      </c>
      <c r="D94" s="65">
        <v>22879.3</v>
      </c>
      <c r="E94" s="66">
        <v>21642.5</v>
      </c>
      <c r="F94" s="65">
        <f t="shared" si="5"/>
        <v>94.594240208397991</v>
      </c>
    </row>
    <row r="95" spans="2:6" ht="17.25" customHeight="1" x14ac:dyDescent="0.2">
      <c r="B95" s="84" t="s">
        <v>160</v>
      </c>
      <c r="C95" s="69" t="s">
        <v>165</v>
      </c>
      <c r="D95" s="65">
        <v>14403</v>
      </c>
      <c r="E95" s="66">
        <v>13547.7</v>
      </c>
      <c r="F95" s="65">
        <f t="shared" si="5"/>
        <v>94.061653822120391</v>
      </c>
    </row>
    <row r="96" spans="2:6" ht="17.25" customHeight="1" x14ac:dyDescent="0.2">
      <c r="B96" s="84" t="s">
        <v>161</v>
      </c>
      <c r="C96" s="69" t="s">
        <v>166</v>
      </c>
      <c r="D96" s="65">
        <v>2152.1</v>
      </c>
      <c r="E96" s="66">
        <v>2151.6</v>
      </c>
      <c r="F96" s="65">
        <f t="shared" si="5"/>
        <v>99.976766878862506</v>
      </c>
    </row>
    <row r="97" spans="1:7" ht="17.25" customHeight="1" x14ac:dyDescent="0.2">
      <c r="B97" s="84" t="s">
        <v>162</v>
      </c>
      <c r="C97" s="71" t="s">
        <v>167</v>
      </c>
      <c r="D97" s="65">
        <v>7780</v>
      </c>
      <c r="E97" s="66">
        <v>7765.8</v>
      </c>
      <c r="F97" s="65">
        <f t="shared" si="5"/>
        <v>99.817480719794347</v>
      </c>
    </row>
    <row r="98" spans="1:7" ht="17.25" customHeight="1" x14ac:dyDescent="0.2">
      <c r="B98" s="41" t="s">
        <v>87</v>
      </c>
      <c r="C98" s="43" t="s">
        <v>88</v>
      </c>
      <c r="D98" s="18">
        <f>D99+D100</f>
        <v>7566.3</v>
      </c>
      <c r="E98" s="18">
        <f>E99+E100</f>
        <v>7565.3</v>
      </c>
      <c r="F98" s="18">
        <f t="shared" ref="F98:F105" si="6">E98*100/D98</f>
        <v>99.986783500522051</v>
      </c>
    </row>
    <row r="99" spans="1:7" ht="17.25" customHeight="1" x14ac:dyDescent="0.2">
      <c r="B99" s="62" t="s">
        <v>168</v>
      </c>
      <c r="C99" s="69" t="s">
        <v>169</v>
      </c>
      <c r="D99" s="20">
        <v>4609.5</v>
      </c>
      <c r="E99" s="90">
        <v>4608.5</v>
      </c>
      <c r="F99" s="20">
        <f t="shared" si="6"/>
        <v>99.978305673066487</v>
      </c>
    </row>
    <row r="100" spans="1:7" ht="17.25" customHeight="1" x14ac:dyDescent="0.2">
      <c r="B100" s="62" t="s">
        <v>184</v>
      </c>
      <c r="C100" s="69" t="s">
        <v>185</v>
      </c>
      <c r="D100" s="65">
        <v>2956.8</v>
      </c>
      <c r="E100" s="66">
        <v>2956.8</v>
      </c>
      <c r="F100" s="18">
        <f t="shared" si="6"/>
        <v>100</v>
      </c>
    </row>
    <row r="101" spans="1:7" ht="17.25" customHeight="1" x14ac:dyDescent="0.2">
      <c r="B101" s="41" t="s">
        <v>89</v>
      </c>
      <c r="C101" s="43" t="s">
        <v>90</v>
      </c>
      <c r="D101" s="18">
        <f>D102</f>
        <v>1265</v>
      </c>
      <c r="E101" s="21">
        <f>E102</f>
        <v>1265</v>
      </c>
      <c r="F101" s="18">
        <f t="shared" si="6"/>
        <v>100</v>
      </c>
    </row>
    <row r="102" spans="1:7" ht="25.5" customHeight="1" x14ac:dyDescent="0.2">
      <c r="B102" s="77" t="s">
        <v>170</v>
      </c>
      <c r="C102" s="76" t="s">
        <v>173</v>
      </c>
      <c r="D102" s="79">
        <v>1265</v>
      </c>
      <c r="E102" s="80">
        <v>1265</v>
      </c>
      <c r="F102" s="74">
        <f t="shared" si="6"/>
        <v>100</v>
      </c>
    </row>
    <row r="103" spans="1:7" ht="33" customHeight="1" x14ac:dyDescent="0.2">
      <c r="B103" s="72" t="s">
        <v>91</v>
      </c>
      <c r="C103" s="73" t="s">
        <v>92</v>
      </c>
      <c r="D103" s="74">
        <f>D104</f>
        <v>5093.7</v>
      </c>
      <c r="E103" s="75">
        <f>E104</f>
        <v>5093</v>
      </c>
      <c r="F103" s="79">
        <f t="shared" si="6"/>
        <v>99.986257533816286</v>
      </c>
    </row>
    <row r="104" spans="1:7" ht="23.25" thickBot="1" x14ac:dyDescent="0.25">
      <c r="B104" s="78" t="s">
        <v>171</v>
      </c>
      <c r="C104" s="76" t="s">
        <v>172</v>
      </c>
      <c r="D104" s="79">
        <v>5093.7</v>
      </c>
      <c r="E104" s="80">
        <v>5093</v>
      </c>
      <c r="F104" s="79">
        <f t="shared" si="6"/>
        <v>99.986257533816286</v>
      </c>
    </row>
    <row r="105" spans="1:7" ht="19.5" thickBot="1" x14ac:dyDescent="0.25">
      <c r="B105" s="55"/>
      <c r="C105" s="49" t="s">
        <v>38</v>
      </c>
      <c r="D105" s="50">
        <f>SUM(D60+D69+D70+D71+D77+D84+D89+D92+D98+D101+D104+D83)</f>
        <v>874208.3</v>
      </c>
      <c r="E105" s="50">
        <f>SUM(E60+E69+E70+E71+E77+E84+E89+E92+E98+E101+E104+E83)</f>
        <v>835962.89999999991</v>
      </c>
      <c r="F105" s="51">
        <f t="shared" si="6"/>
        <v>95.625138768414786</v>
      </c>
    </row>
    <row r="106" spans="1:7" ht="25.5" x14ac:dyDescent="0.2">
      <c r="B106" s="52"/>
      <c r="C106" s="53" t="s">
        <v>39</v>
      </c>
      <c r="D106" s="54">
        <f>D58-D105</f>
        <v>-7392.5999999999767</v>
      </c>
      <c r="E106" s="54">
        <f>E58-E105</f>
        <v>400.3000000002794</v>
      </c>
      <c r="F106" s="29"/>
    </row>
    <row r="107" spans="1:7" ht="23.25" customHeight="1" x14ac:dyDescent="0.2">
      <c r="B107" s="95"/>
      <c r="C107" s="96"/>
      <c r="D107" s="96"/>
      <c r="E107" s="96"/>
      <c r="F107" s="96"/>
    </row>
    <row r="108" spans="1:7" ht="52.5" customHeight="1" x14ac:dyDescent="0.2">
      <c r="A108" s="97" t="s">
        <v>113</v>
      </c>
      <c r="B108" s="97"/>
      <c r="C108" s="97"/>
      <c r="D108" s="97"/>
      <c r="E108" s="97"/>
      <c r="F108" s="97"/>
      <c r="G108" s="97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0">
    <mergeCell ref="B72:C72"/>
    <mergeCell ref="B107:F107"/>
    <mergeCell ref="A108:G108"/>
    <mergeCell ref="B2:F3"/>
    <mergeCell ref="B4:C5"/>
    <mergeCell ref="F4:F5"/>
    <mergeCell ref="B78:C78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2015-11-12T12:20:31Z</cp:lastPrinted>
  <dcterms:created xsi:type="dcterms:W3CDTF">2005-02-24T04:25:28Z</dcterms:created>
  <dcterms:modified xsi:type="dcterms:W3CDTF">2016-04-05T04:17:34Z</dcterms:modified>
</cp:coreProperties>
</file>