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465" windowWidth="10860" windowHeight="5640" activeTab="1"/>
  </bookViews>
  <sheets>
    <sheet name="Отчет об исполнении" sheetId="1" r:id="rId1"/>
    <sheet name="Инфографика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72" i="1" l="1"/>
  <c r="F62" i="1"/>
  <c r="F93" i="1"/>
  <c r="F91" i="1"/>
  <c r="F89" i="1"/>
  <c r="F87" i="1"/>
  <c r="F86" i="1"/>
  <c r="F85" i="1"/>
  <c r="F84" i="1"/>
  <c r="E82" i="1"/>
  <c r="D82" i="1"/>
  <c r="F82" i="1" s="1"/>
  <c r="F83" i="1"/>
  <c r="E77" i="1"/>
  <c r="D77" i="1"/>
  <c r="F79" i="1"/>
  <c r="F78" i="1"/>
  <c r="E53" i="1"/>
  <c r="F53" i="1" s="1"/>
  <c r="D53" i="1"/>
  <c r="D94" i="1" s="1"/>
  <c r="D52" i="1" s="1"/>
  <c r="F60" i="1"/>
  <c r="F59" i="1"/>
  <c r="F58" i="1"/>
  <c r="F57" i="1"/>
  <c r="F56" i="1"/>
  <c r="F55" i="1"/>
  <c r="F54" i="1"/>
  <c r="D72" i="1"/>
  <c r="F76" i="1"/>
  <c r="F75" i="1"/>
  <c r="F74" i="1"/>
  <c r="F73" i="1"/>
  <c r="E80" i="1"/>
  <c r="F80" i="1" s="1"/>
  <c r="D63" i="1"/>
  <c r="D67" i="1"/>
  <c r="D80" i="1"/>
  <c r="F81" i="1"/>
  <c r="E63" i="1"/>
  <c r="E67" i="1"/>
  <c r="F40" i="1"/>
  <c r="F28" i="1"/>
  <c r="F27" i="1"/>
  <c r="F26" i="1"/>
  <c r="F20" i="1"/>
  <c r="F18" i="1"/>
  <c r="F14" i="1"/>
  <c r="E11" i="1"/>
  <c r="D11" i="1"/>
  <c r="F11" i="1" s="1"/>
  <c r="F12" i="1"/>
  <c r="E25" i="1"/>
  <c r="E8" i="1"/>
  <c r="E7" i="1" s="1"/>
  <c r="F7" i="1" s="1"/>
  <c r="E16" i="1"/>
  <c r="E19" i="1"/>
  <c r="E22" i="1"/>
  <c r="E30" i="1"/>
  <c r="F30" i="1" s="1"/>
  <c r="E37" i="1"/>
  <c r="E35" i="1"/>
  <c r="E44" i="1"/>
  <c r="E43" i="1" s="1"/>
  <c r="D8" i="1"/>
  <c r="D16" i="1"/>
  <c r="D19" i="1"/>
  <c r="D22" i="1"/>
  <c r="D25" i="1"/>
  <c r="F25" i="1" s="1"/>
  <c r="D30" i="1"/>
  <c r="D37" i="1"/>
  <c r="F37" i="1" s="1"/>
  <c r="D44" i="1"/>
  <c r="D43" i="1"/>
  <c r="D42" i="1" s="1"/>
  <c r="D35" i="1"/>
  <c r="D7" i="1"/>
  <c r="F32" i="1"/>
  <c r="F71" i="1"/>
  <c r="F41" i="1"/>
  <c r="F19" i="1"/>
  <c r="F21" i="1"/>
  <c r="F39" i="1"/>
  <c r="F68" i="1"/>
  <c r="F31" i="1"/>
  <c r="F23" i="1"/>
  <c r="F22" i="1"/>
  <c r="F49" i="1"/>
  <c r="F13" i="1"/>
  <c r="F36" i="1"/>
  <c r="F69" i="1"/>
  <c r="F65" i="1"/>
  <c r="F46" i="1"/>
  <c r="F24" i="1"/>
  <c r="F92" i="1"/>
  <c r="F90" i="1"/>
  <c r="F88" i="1"/>
  <c r="F38" i="1"/>
  <c r="F66" i="1"/>
  <c r="F70" i="1"/>
  <c r="F77" i="1"/>
  <c r="F72" i="1"/>
  <c r="F67" i="1"/>
  <c r="F64" i="1"/>
  <c r="F63" i="1"/>
  <c r="F47" i="1"/>
  <c r="F29" i="1"/>
  <c r="F45" i="1"/>
  <c r="F44" i="1"/>
  <c r="F17" i="1"/>
  <c r="F16" i="1"/>
  <c r="F10" i="1"/>
  <c r="F35" i="1"/>
  <c r="F48" i="1"/>
  <c r="F43" i="1" l="1"/>
  <c r="E42" i="1"/>
  <c r="F42" i="1" s="1"/>
  <c r="D6" i="1"/>
  <c r="D51" i="1" s="1"/>
  <c r="D95" i="1" s="1"/>
  <c r="E94" i="1"/>
  <c r="F8" i="1"/>
  <c r="E6" i="1"/>
  <c r="E51" i="1" l="1"/>
  <c r="F6" i="1"/>
  <c r="F94" i="1"/>
  <c r="E52" i="1"/>
  <c r="F52" i="1" s="1"/>
  <c r="E95" i="1" l="1"/>
  <c r="F51" i="1"/>
</calcChain>
</file>

<file path=xl/sharedStrings.xml><?xml version="1.0" encoding="utf-8"?>
<sst xmlns="http://schemas.openxmlformats.org/spreadsheetml/2006/main" count="179" uniqueCount="176">
  <si>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</si>
  <si>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</si>
  <si>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</si>
  <si>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</si>
  <si>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</si>
  <si>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</si>
  <si>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</si>
  <si>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</si>
  <si>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</si>
  <si>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</si>
  <si>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</si>
  <si>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</si>
  <si>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</si>
  <si>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</si>
  <si>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</si>
  <si>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</si>
  <si>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</si>
  <si>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</si>
  <si>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</si>
  <si>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</si>
  <si>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</si>
  <si>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</si>
  <si>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</si>
  <si>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</si>
  <si>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</si>
  <si>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</si>
  <si>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</si>
  <si>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</si>
  <si>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</si>
  <si>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</si>
  <si>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</si>
  <si>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</si>
  <si>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</si>
  <si>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</si>
  <si>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</si>
  <si>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</si>
  <si>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</si>
  <si>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</si>
  <si>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</si>
  <si>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</si>
  <si>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</si>
  <si>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</si>
  <si>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</si>
  <si>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</si>
  <si>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</si>
  <si>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</si>
  <si>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</si>
  <si>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</si>
  <si>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</si>
  <si>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</si>
  <si>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</si>
  <si>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</si>
  <si>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</si>
  <si>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</si>
  <si>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</si>
  <si>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</si>
  <si>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</si>
  <si>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</si>
  <si>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</si>
  <si>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</si>
  <si>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</si>
  <si>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</si>
  <si>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</si>
  <si>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</si>
  <si>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</si>
  <si>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</si>
  <si>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Другие вопросы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</si>
  <si>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</si>
  <si>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</si>
  <si>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</si>
  <si>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</si>
  <si>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</si>
  <si>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</si>
  <si>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</si>
  <si>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</si>
  <si>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</si>
  <si>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</si>
  <si>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</si>
  <si>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</si>
  <si>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</si>
  <si>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</si>
  <si>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</si>
  <si>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</si>
  <si>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</si>
  <si>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</si>
  <si>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</si>
  <si>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</si>
  <si>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</si>
  <si>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</si>
  <si>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</si>
  <si>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</si>
  <si>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</si>
  <si>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</si>
  <si>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</si>
  <si>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</si>
  <si>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</si>
  <si>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</si>
  <si>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</si>
  <si>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</si>
  <si>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</si>
  <si>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</si>
  <si>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</si>
  <si>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</si>
  <si>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</si>
  <si>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Дорожное хозяйство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</si>
  <si>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</si>
  <si>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</si>
  <si>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</si>
  <si>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</si>
  <si>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</si>
  <si>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</si>
  <si>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</si>
  <si>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</si>
  <si>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</si>
  <si>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</si>
  <si>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</si>
  <si>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</si>
  <si>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</si>
  <si>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</si>
  <si>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2 02 04000 00 0000 151</t>
  </si>
  <si>
    <t>Иные межбюджетные трансферты</t>
  </si>
  <si>
    <t>Другие вопросы в области ЖКХ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</si>
  <si>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</si>
  <si>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</si>
  <si>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</si>
  <si>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св.100</t>
  </si>
  <si>
    <t>Культура и туризм</t>
  </si>
  <si>
    <t>0900</t>
  </si>
  <si>
    <t>Здравоохранение</t>
  </si>
  <si>
    <t>0909</t>
  </si>
  <si>
    <t>Другие вопросы в области здравоохранения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</si>
  <si>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01.02.2016 г.</t>
    </r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</si>
  <si>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</si>
  <si>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</si>
  <si>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</si>
  <si>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</si>
  <si>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</si>
  <si>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</si>
  <si>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</si>
  <si>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</si>
  <si>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</si>
  <si>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Функционирование высшего должностного лица</t>
  </si>
  <si>
    <t>0103</t>
  </si>
  <si>
    <t>Функционирование законодательных органов власти</t>
  </si>
  <si>
    <t>0104</t>
  </si>
  <si>
    <t>Функционирование органов исполнительной власти</t>
  </si>
  <si>
    <t>0105</t>
  </si>
  <si>
    <t>Судебная система</t>
  </si>
  <si>
    <t>0106</t>
  </si>
  <si>
    <t>Обеспечение деятельности финнсовых, налоговых и таможенных органов и органов надзора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</si>
  <si>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</si>
  <si>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</si>
  <si>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</si>
  <si>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</si>
  <si>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</si>
  <si>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</si>
  <si>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Другие вопросы в области культуры и кинематографии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</si>
  <si>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</si>
  <si>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</si>
  <si>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</si>
  <si>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</si>
  <si>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</si>
  <si>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</si>
  <si>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</si>
  <si>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</si>
  <si>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</si>
  <si>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</si>
  <si>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</si>
  <si>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</si>
  <si>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</si>
  <si>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</si>
  <si>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Обслуживание внутреннего государственного и муниципального долга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</si>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</sst>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8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49" fontId="8" fillId="0" borderId="0" xfId="0" applyNumberFormat="1" applyFont="1" applyBorder="1"/>
    <xf numFmtId="0" fontId="12" fillId="0" borderId="0" xfId="0" applyFont="1" applyBorder="1" applyAlignment="1">
      <alignment horizontal="left" wrapText="1"/>
    </xf>
    <xf numFmtId="0" fontId="8" fillId="0" borderId="0" xfId="0" applyFont="1" applyBorder="1"/>
    <xf numFmtId="49" fontId="13" fillId="0" borderId="0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 applyBorder="1"/>
    <xf numFmtId="0" fontId="8" fillId="0" borderId="0" xfId="0" applyFont="1" applyFill="1" applyBorder="1"/>
    <xf numFmtId="0" fontId="13" fillId="0" borderId="0" xfId="0" applyFont="1" applyFill="1"/>
    <xf numFmtId="0" fontId="13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8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7" fillId="0" borderId="2" xfId="0" applyFont="1" applyBorder="1"/>
    <xf numFmtId="0" fontId="16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18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164" fontId="20" fillId="0" borderId="3" xfId="0" applyNumberFormat="1" applyFont="1" applyBorder="1"/>
    <xf numFmtId="49" fontId="20" fillId="0" borderId="2" xfId="0" applyNumberFormat="1" applyFont="1" applyBorder="1" applyAlignment="1">
      <alignment horizontal="justify" vertical="top" wrapText="1"/>
    </xf>
    <xf numFmtId="0" fontId="21" fillId="0" borderId="2" xfId="0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2" xfId="0" applyNumberFormat="1" applyFont="1" applyFill="1" applyBorder="1"/>
    <xf numFmtId="49" fontId="22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justify" vertical="top" wrapText="1"/>
    </xf>
    <xf numFmtId="0" fontId="21" fillId="0" borderId="2" xfId="0" applyFont="1" applyBorder="1" applyAlignment="1">
      <alignment horizontal="left" vertical="top" wrapText="1"/>
    </xf>
    <xf numFmtId="164" fontId="18" fillId="0" borderId="2" xfId="0" applyNumberFormat="1" applyFont="1" applyBorder="1"/>
    <xf numFmtId="164" fontId="20" fillId="0" borderId="2" xfId="0" applyNumberFormat="1" applyFont="1" applyBorder="1" applyAlignment="1">
      <alignment horizontal="right"/>
    </xf>
    <xf numFmtId="164" fontId="20" fillId="2" borderId="2" xfId="0" applyNumberFormat="1" applyFont="1" applyFill="1" applyBorder="1"/>
    <xf numFmtId="164" fontId="18" fillId="2" borderId="2" xfId="0" applyNumberFormat="1" applyFont="1" applyFill="1" applyBorder="1"/>
    <xf numFmtId="164" fontId="18" fillId="0" borderId="2" xfId="0" applyNumberFormat="1" applyFont="1" applyFill="1" applyBorder="1"/>
    <xf numFmtId="49" fontId="20" fillId="0" borderId="14" xfId="0" applyNumberFormat="1" applyFont="1" applyBorder="1" applyAlignment="1">
      <alignment horizontal="justify" vertical="top" wrapText="1"/>
    </xf>
    <xf numFmtId="0" fontId="21" fillId="0" borderId="14" xfId="0" applyFont="1" applyBorder="1" applyAlignment="1">
      <alignment horizontal="left" vertical="top" wrapText="1"/>
    </xf>
    <xf numFmtId="164" fontId="20" fillId="0" borderId="14" xfId="0" applyNumberFormat="1" applyFont="1" applyBorder="1"/>
    <xf numFmtId="164" fontId="20" fillId="0" borderId="14" xfId="0" applyNumberFormat="1" applyFont="1" applyFill="1" applyBorder="1"/>
    <xf numFmtId="49" fontId="21" fillId="0" borderId="15" xfId="0" applyNumberFormat="1" applyFont="1" applyBorder="1" applyAlignment="1">
      <alignment horizontal="justify" vertical="top" wrapText="1"/>
    </xf>
    <xf numFmtId="164" fontId="20" fillId="0" borderId="13" xfId="0" applyNumberFormat="1" applyFont="1" applyBorder="1"/>
    <xf numFmtId="164" fontId="20" fillId="0" borderId="16" xfId="0" applyNumberFormat="1" applyFont="1" applyBorder="1"/>
    <xf numFmtId="49" fontId="21" fillId="0" borderId="3" xfId="0" applyNumberFormat="1" applyFont="1" applyBorder="1" applyAlignment="1">
      <alignment horizontal="justify" vertical="top" wrapText="1"/>
    </xf>
    <xf numFmtId="164" fontId="18" fillId="0" borderId="3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left" vertical="top" wrapText="1"/>
    </xf>
    <xf numFmtId="49" fontId="18" fillId="0" borderId="14" xfId="0" applyNumberFormat="1" applyFont="1" applyBorder="1" applyAlignment="1">
      <alignment horizontal="justify" vertical="top" wrapText="1"/>
    </xf>
    <xf numFmtId="0" fontId="18" fillId="0" borderId="14" xfId="0" applyFont="1" applyBorder="1" applyAlignment="1">
      <alignment horizontal="left" vertical="top" wrapText="1"/>
    </xf>
    <xf numFmtId="164" fontId="18" fillId="0" borderId="14" xfId="0" applyNumberFormat="1" applyFont="1" applyBorder="1"/>
    <xf numFmtId="164" fontId="18" fillId="0" borderId="14" xfId="0" applyNumberFormat="1" applyFont="1" applyFill="1" applyBorder="1"/>
    <xf numFmtId="164" fontId="24" fillId="0" borderId="2" xfId="0" applyNumberFormat="1" applyFont="1" applyBorder="1" applyAlignment="1">
      <alignment horizontal="right"/>
    </xf>
    <xf numFmtId="164" fontId="20" fillId="0" borderId="4" xfId="0" applyNumberFormat="1" applyFont="1" applyBorder="1"/>
    <xf numFmtId="164" fontId="20" fillId="0" borderId="17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justify" wrapText="1"/>
    </xf>
    <xf numFmtId="0" fontId="11" fillId="0" borderId="12" xfId="0" applyFont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57151</xdr:rowOff>
    </xdr:from>
    <xdr:to>
      <xdr:col>12</xdr:col>
      <xdr:colOff>469898</xdr:colOff>
      <xdr:row>37</xdr:row>
      <xdr:rowOff>9526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1"/>
          <a:ext cx="7785098" cy="594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view="pageBreakPreview" topLeftCell="A11" zoomScaleNormal="75" workbookViewId="0">
      <selection activeCell="H11" sqref="H11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x14ac:dyDescent="0.2">
      <c r="F1" s="1"/>
    </row>
    <row r="2" spans="1:6" x14ac:dyDescent="0.2">
      <c r="B2" s="71" t="s">
        <v>131</v>
      </c>
      <c r="C2" s="72"/>
      <c r="D2" s="72"/>
      <c r="E2" s="72"/>
      <c r="F2" s="72"/>
    </row>
    <row r="3" spans="1:6" ht="21.75" customHeight="1" thickBot="1" x14ac:dyDescent="0.25">
      <c r="B3" s="72"/>
      <c r="C3" s="72"/>
      <c r="D3" s="72"/>
      <c r="E3" s="72"/>
      <c r="F3" s="72"/>
    </row>
    <row r="4" spans="1:6" ht="12.75" customHeight="1" x14ac:dyDescent="0.2">
      <c r="A4" s="2"/>
      <c r="B4" s="73" t="s">
        <v>0</v>
      </c>
      <c r="C4" s="74"/>
      <c r="D4" s="79" t="s">
        <v>1</v>
      </c>
      <c r="E4" s="81" t="s">
        <v>2</v>
      </c>
      <c r="F4" s="77" t="s">
        <v>3</v>
      </c>
    </row>
    <row r="5" spans="1:6" ht="13.5" thickBot="1" x14ac:dyDescent="0.25">
      <c r="A5" s="2"/>
      <c r="B5" s="75"/>
      <c r="C5" s="76"/>
      <c r="D5" s="80"/>
      <c r="E5" s="82"/>
      <c r="F5" s="78"/>
    </row>
    <row r="6" spans="1:6" ht="19.5" customHeight="1" x14ac:dyDescent="0.2">
      <c r="B6" s="31"/>
      <c r="C6" s="32" t="s">
        <v>5</v>
      </c>
      <c r="D6" s="39">
        <f>SUM(D8+D16+D19+D22+D25+D30+D37+D40+D41+D42+D35+D11)</f>
        <v>822271.8</v>
      </c>
      <c r="E6" s="39">
        <f>SUM(E8+E16+E19+E22+E25+E30+E37+E40+E41+E42+E35+E11)</f>
        <v>23244.1</v>
      </c>
      <c r="F6" s="39">
        <f t="shared" ref="F6:F28" si="0">E6*100/D6</f>
        <v>2.8268146858496181</v>
      </c>
    </row>
    <row r="7" spans="1:6" ht="14.25" customHeight="1" x14ac:dyDescent="0.2">
      <c r="B7" s="19" t="s">
        <v>4</v>
      </c>
      <c r="C7" s="21" t="s">
        <v>57</v>
      </c>
      <c r="D7" s="42">
        <f>SUM(D8+D16+D19+D22+D25+D30+D37+D40+D41+D35+D11)</f>
        <v>145085</v>
      </c>
      <c r="E7" s="42">
        <f>SUM(E8+E16+E19+E22+E25+E30+E37+E40+E41+E35+E11)</f>
        <v>8425.4</v>
      </c>
      <c r="F7" s="42">
        <f t="shared" si="0"/>
        <v>5.807216459316952</v>
      </c>
    </row>
    <row r="8" spans="1:6" ht="15.75" customHeight="1" x14ac:dyDescent="0.2">
      <c r="B8" s="19" t="s">
        <v>45</v>
      </c>
      <c r="C8" s="22" t="s">
        <v>89</v>
      </c>
      <c r="D8" s="43">
        <f>SUM(D9+D10)</f>
        <v>96940.800000000003</v>
      </c>
      <c r="E8" s="42">
        <f>SUM(E9+E10)</f>
        <v>3884.5</v>
      </c>
      <c r="F8" s="42">
        <f t="shared" si="0"/>
        <v>4.0070847362514028</v>
      </c>
    </row>
    <row r="9" spans="1:6" ht="14.25" customHeight="1" x14ac:dyDescent="0.2">
      <c r="B9" s="19" t="s">
        <v>6</v>
      </c>
      <c r="C9" s="23" t="s">
        <v>7</v>
      </c>
      <c r="D9" s="51">
        <v>631.20000000000005</v>
      </c>
      <c r="E9" s="51">
        <v>-579</v>
      </c>
      <c r="F9" s="47"/>
    </row>
    <row r="10" spans="1:6" ht="17.25" customHeight="1" x14ac:dyDescent="0.2">
      <c r="B10" s="19" t="s">
        <v>8</v>
      </c>
      <c r="C10" s="23" t="s">
        <v>9</v>
      </c>
      <c r="D10" s="51">
        <v>96309.6</v>
      </c>
      <c r="E10" s="51">
        <v>4463.5</v>
      </c>
      <c r="F10" s="47">
        <f t="shared" si="0"/>
        <v>4.6345327983918523</v>
      </c>
    </row>
    <row r="11" spans="1:6" ht="29.25" customHeight="1" x14ac:dyDescent="0.2">
      <c r="B11" s="19" t="s">
        <v>116</v>
      </c>
      <c r="C11" s="22" t="s">
        <v>106</v>
      </c>
      <c r="D11" s="43">
        <f>SUM(D12:D15)</f>
        <v>711.9</v>
      </c>
      <c r="E11" s="43">
        <f>SUM(E12:E15)</f>
        <v>44.599999999999994</v>
      </c>
      <c r="F11" s="47">
        <f t="shared" si="0"/>
        <v>6.2649248489956442</v>
      </c>
    </row>
    <row r="12" spans="1:6" ht="54.75" customHeight="1" x14ac:dyDescent="0.2">
      <c r="B12" s="35" t="s">
        <v>111</v>
      </c>
      <c r="C12" s="23" t="s">
        <v>107</v>
      </c>
      <c r="D12" s="51">
        <v>227.2</v>
      </c>
      <c r="E12" s="51">
        <v>16.899999999999999</v>
      </c>
      <c r="F12" s="47">
        <f t="shared" si="0"/>
        <v>7.4383802816901401</v>
      </c>
    </row>
    <row r="13" spans="1:6" ht="43.5" customHeight="1" x14ac:dyDescent="0.2">
      <c r="B13" s="35" t="s">
        <v>112</v>
      </c>
      <c r="C13" s="23" t="s">
        <v>108</v>
      </c>
      <c r="D13" s="51">
        <v>4.8</v>
      </c>
      <c r="E13" s="51">
        <v>0.3</v>
      </c>
      <c r="F13" s="47">
        <f t="shared" si="0"/>
        <v>6.25</v>
      </c>
    </row>
    <row r="14" spans="1:6" ht="69.75" customHeight="1" x14ac:dyDescent="0.2">
      <c r="B14" s="35" t="s">
        <v>113</v>
      </c>
      <c r="C14" s="23" t="s">
        <v>109</v>
      </c>
      <c r="D14" s="51">
        <v>526.1</v>
      </c>
      <c r="E14" s="51">
        <v>29.6</v>
      </c>
      <c r="F14" s="47">
        <f t="shared" si="0"/>
        <v>5.6263067857821705</v>
      </c>
    </row>
    <row r="15" spans="1:6" ht="67.5" customHeight="1" x14ac:dyDescent="0.2">
      <c r="B15" s="35" t="s">
        <v>114</v>
      </c>
      <c r="C15" s="23" t="s">
        <v>110</v>
      </c>
      <c r="D15" s="51">
        <v>-46.2</v>
      </c>
      <c r="E15" s="51">
        <v>-2.2000000000000002</v>
      </c>
      <c r="F15" s="47"/>
    </row>
    <row r="16" spans="1:6" ht="17.25" customHeight="1" x14ac:dyDescent="0.2">
      <c r="B16" s="20" t="s">
        <v>115</v>
      </c>
      <c r="C16" s="24" t="s">
        <v>40</v>
      </c>
      <c r="D16" s="43">
        <f>SUM(D17+D18)</f>
        <v>16362.9</v>
      </c>
      <c r="E16" s="43">
        <f>SUM(E17+E18)</f>
        <v>3159.6</v>
      </c>
      <c r="F16" s="42">
        <f t="shared" si="0"/>
        <v>19.309535595768477</v>
      </c>
    </row>
    <row r="17" spans="1:6" ht="26.25" customHeight="1" x14ac:dyDescent="0.2">
      <c r="B17" s="19" t="s">
        <v>53</v>
      </c>
      <c r="C17" s="23" t="s">
        <v>38</v>
      </c>
      <c r="D17" s="51">
        <v>16157</v>
      </c>
      <c r="E17" s="51">
        <v>3110.5</v>
      </c>
      <c r="F17" s="47">
        <f t="shared" si="0"/>
        <v>19.25171752181717</v>
      </c>
    </row>
    <row r="18" spans="1:6" ht="38.25" customHeight="1" x14ac:dyDescent="0.2">
      <c r="B18" s="19" t="s">
        <v>117</v>
      </c>
      <c r="C18" s="23" t="s">
        <v>118</v>
      </c>
      <c r="D18" s="51">
        <v>205.9</v>
      </c>
      <c r="E18" s="51">
        <v>49.1</v>
      </c>
      <c r="F18" s="47">
        <f t="shared" si="0"/>
        <v>23.846527440505099</v>
      </c>
    </row>
    <row r="19" spans="1:6" x14ac:dyDescent="0.2">
      <c r="B19" s="19" t="s">
        <v>10</v>
      </c>
      <c r="C19" s="24" t="s">
        <v>11</v>
      </c>
      <c r="D19" s="43">
        <f>SUM(D20+D21)</f>
        <v>4995</v>
      </c>
      <c r="E19" s="42">
        <f>SUM(E20+E21)</f>
        <v>251.4</v>
      </c>
      <c r="F19" s="47">
        <f t="shared" si="0"/>
        <v>5.0330330330330328</v>
      </c>
    </row>
    <row r="20" spans="1:6" x14ac:dyDescent="0.2">
      <c r="B20" s="19" t="s">
        <v>54</v>
      </c>
      <c r="C20" s="23" t="s">
        <v>12</v>
      </c>
      <c r="D20" s="51">
        <v>2020</v>
      </c>
      <c r="E20" s="51">
        <v>193.4</v>
      </c>
      <c r="F20" s="47">
        <f t="shared" si="0"/>
        <v>9.5742574257425748</v>
      </c>
    </row>
    <row r="21" spans="1:6" ht="15.75" customHeight="1" x14ac:dyDescent="0.2">
      <c r="B21" s="19" t="s">
        <v>51</v>
      </c>
      <c r="C21" s="23" t="s">
        <v>39</v>
      </c>
      <c r="D21" s="51">
        <v>2975</v>
      </c>
      <c r="E21" s="51">
        <v>58</v>
      </c>
      <c r="F21" s="47">
        <f t="shared" si="0"/>
        <v>1.9495798319327731</v>
      </c>
    </row>
    <row r="22" spans="1:6" ht="16.5" customHeight="1" x14ac:dyDescent="0.2">
      <c r="B22" s="19" t="s">
        <v>13</v>
      </c>
      <c r="C22" s="24" t="s">
        <v>14</v>
      </c>
      <c r="D22" s="43">
        <f>SUM(D23:D24)</f>
        <v>5740</v>
      </c>
      <c r="E22" s="43">
        <f>SUM(E23:E24)</f>
        <v>238.9</v>
      </c>
      <c r="F22" s="47">
        <f t="shared" si="0"/>
        <v>4.1620209059233453</v>
      </c>
    </row>
    <row r="23" spans="1:6" ht="27.75" customHeight="1" x14ac:dyDescent="0.2">
      <c r="B23" s="25" t="s">
        <v>75</v>
      </c>
      <c r="C23" s="26" t="s">
        <v>74</v>
      </c>
      <c r="D23" s="51">
        <v>5725</v>
      </c>
      <c r="E23" s="51">
        <v>238.9</v>
      </c>
      <c r="F23" s="47">
        <f t="shared" si="0"/>
        <v>4.17292576419214</v>
      </c>
    </row>
    <row r="24" spans="1:6" ht="29.25" customHeight="1" x14ac:dyDescent="0.2">
      <c r="B24" s="25" t="s">
        <v>90</v>
      </c>
      <c r="C24" s="26" t="s">
        <v>91</v>
      </c>
      <c r="D24" s="51">
        <v>15</v>
      </c>
      <c r="E24" s="51">
        <v>0</v>
      </c>
      <c r="F24" s="47">
        <f t="shared" si="0"/>
        <v>0</v>
      </c>
    </row>
    <row r="25" spans="1:6" ht="42.75" customHeight="1" x14ac:dyDescent="0.2">
      <c r="B25" s="19" t="s">
        <v>15</v>
      </c>
      <c r="C25" s="24" t="s">
        <v>16</v>
      </c>
      <c r="D25" s="43">
        <f>SUM(D26+D28+D29+D27)</f>
        <v>9255.9</v>
      </c>
      <c r="E25" s="43">
        <f>SUM(E26+E28+E29+E27)</f>
        <v>568</v>
      </c>
      <c r="F25" s="42">
        <f t="shared" ref="F25:F41" si="1">E25*100/D25</f>
        <v>6.1366263680463273</v>
      </c>
    </row>
    <row r="26" spans="1:6" ht="30" customHeight="1" x14ac:dyDescent="0.2">
      <c r="B26" s="19" t="s">
        <v>69</v>
      </c>
      <c r="C26" s="27" t="s">
        <v>123</v>
      </c>
      <c r="D26" s="51">
        <v>4000</v>
      </c>
      <c r="E26" s="51">
        <v>246</v>
      </c>
      <c r="F26" s="47">
        <f t="shared" si="0"/>
        <v>6.15</v>
      </c>
    </row>
    <row r="27" spans="1:6" ht="28.5" customHeight="1" x14ac:dyDescent="0.2">
      <c r="B27" s="19" t="s">
        <v>69</v>
      </c>
      <c r="C27" s="27" t="s">
        <v>122</v>
      </c>
      <c r="D27" s="51">
        <v>2062</v>
      </c>
      <c r="E27" s="51">
        <v>18</v>
      </c>
      <c r="F27" s="47">
        <f t="shared" si="0"/>
        <v>0.87293889427740057</v>
      </c>
    </row>
    <row r="28" spans="1:6" ht="30.75" customHeight="1" x14ac:dyDescent="0.2">
      <c r="B28" s="19" t="s">
        <v>70</v>
      </c>
      <c r="C28" s="27" t="s">
        <v>68</v>
      </c>
      <c r="D28" s="51">
        <v>1193.9000000000001</v>
      </c>
      <c r="E28" s="51">
        <v>0</v>
      </c>
      <c r="F28" s="47">
        <f t="shared" si="0"/>
        <v>0</v>
      </c>
    </row>
    <row r="29" spans="1:6" ht="42" customHeight="1" x14ac:dyDescent="0.2">
      <c r="B29" s="19" t="s">
        <v>71</v>
      </c>
      <c r="C29" s="27" t="s">
        <v>124</v>
      </c>
      <c r="D29" s="51">
        <v>2000</v>
      </c>
      <c r="E29" s="51">
        <v>304</v>
      </c>
      <c r="F29" s="47">
        <f t="shared" si="1"/>
        <v>15.2</v>
      </c>
    </row>
    <row r="30" spans="1:6" ht="25.5" x14ac:dyDescent="0.2">
      <c r="A30" s="3"/>
      <c r="B30" s="28" t="s">
        <v>46</v>
      </c>
      <c r="C30" s="24" t="s">
        <v>73</v>
      </c>
      <c r="D30" s="43">
        <f>SUM(D31:D34)</f>
        <v>226</v>
      </c>
      <c r="E30" s="43">
        <f>SUM(E31:E34)</f>
        <v>200.3</v>
      </c>
      <c r="F30" s="47">
        <f t="shared" si="1"/>
        <v>88.628318584070797</v>
      </c>
    </row>
    <row r="31" spans="1:6" ht="25.5" x14ac:dyDescent="0.2">
      <c r="A31" s="3"/>
      <c r="B31" s="28" t="s">
        <v>92</v>
      </c>
      <c r="C31" s="26" t="s">
        <v>93</v>
      </c>
      <c r="D31" s="51">
        <v>120</v>
      </c>
      <c r="E31" s="51">
        <v>73.900000000000006</v>
      </c>
      <c r="F31" s="47">
        <f t="shared" si="1"/>
        <v>61.583333333333343</v>
      </c>
    </row>
    <row r="32" spans="1:6" ht="29.25" customHeight="1" x14ac:dyDescent="0.2">
      <c r="A32" s="3"/>
      <c r="B32" s="28" t="s">
        <v>94</v>
      </c>
      <c r="C32" s="26" t="s">
        <v>95</v>
      </c>
      <c r="D32" s="51">
        <v>5</v>
      </c>
      <c r="E32" s="51">
        <v>0.2</v>
      </c>
      <c r="F32" s="47">
        <f t="shared" si="1"/>
        <v>4</v>
      </c>
    </row>
    <row r="33" spans="1:7" ht="21" customHeight="1" x14ac:dyDescent="0.2">
      <c r="A33" s="3"/>
      <c r="B33" s="28" t="s">
        <v>96</v>
      </c>
      <c r="C33" s="26" t="s">
        <v>97</v>
      </c>
      <c r="D33" s="51">
        <v>0</v>
      </c>
      <c r="E33" s="51">
        <v>0.2</v>
      </c>
      <c r="F33" s="47"/>
    </row>
    <row r="34" spans="1:7" ht="19.5" customHeight="1" x14ac:dyDescent="0.2">
      <c r="B34" s="19" t="s">
        <v>98</v>
      </c>
      <c r="C34" s="26" t="s">
        <v>99</v>
      </c>
      <c r="D34" s="47">
        <v>101</v>
      </c>
      <c r="E34" s="51">
        <v>126</v>
      </c>
      <c r="F34" s="67" t="s">
        <v>125</v>
      </c>
    </row>
    <row r="35" spans="1:7" ht="29.25" customHeight="1" x14ac:dyDescent="0.2">
      <c r="B35" s="19" t="s">
        <v>72</v>
      </c>
      <c r="C35" s="22" t="s">
        <v>102</v>
      </c>
      <c r="D35" s="43">
        <f>SUM(D36:D36)</f>
        <v>2</v>
      </c>
      <c r="E35" s="43">
        <f>SUM(E36:E36)</f>
        <v>0</v>
      </c>
      <c r="F35" s="47">
        <f t="shared" si="1"/>
        <v>0</v>
      </c>
    </row>
    <row r="36" spans="1:7" ht="28.5" customHeight="1" x14ac:dyDescent="0.2">
      <c r="B36" s="19" t="s">
        <v>100</v>
      </c>
      <c r="C36" s="23" t="s">
        <v>101</v>
      </c>
      <c r="D36" s="47">
        <v>2</v>
      </c>
      <c r="E36" s="51">
        <v>0</v>
      </c>
      <c r="F36" s="47">
        <f>E36*100/D36</f>
        <v>0</v>
      </c>
    </row>
    <row r="37" spans="1:7" ht="28.5" customHeight="1" x14ac:dyDescent="0.2">
      <c r="B37" s="19" t="s">
        <v>55</v>
      </c>
      <c r="C37" s="22" t="s">
        <v>88</v>
      </c>
      <c r="D37" s="42">
        <f>SUM(D38:D39)</f>
        <v>9429.7999999999993</v>
      </c>
      <c r="E37" s="42">
        <f>SUM(E38:E39)</f>
        <v>10.6</v>
      </c>
      <c r="F37" s="42">
        <f t="shared" si="1"/>
        <v>0.11240959511336403</v>
      </c>
    </row>
    <row r="38" spans="1:7" ht="15.75" customHeight="1" x14ac:dyDescent="0.2">
      <c r="B38" s="19" t="s">
        <v>78</v>
      </c>
      <c r="C38" s="26" t="s">
        <v>76</v>
      </c>
      <c r="D38" s="47">
        <v>5179.8</v>
      </c>
      <c r="E38" s="51">
        <v>7</v>
      </c>
      <c r="F38" s="47">
        <f t="shared" si="1"/>
        <v>0.13514035290937873</v>
      </c>
    </row>
    <row r="39" spans="1:7" ht="17.25" customHeight="1" x14ac:dyDescent="0.2">
      <c r="B39" s="19" t="s">
        <v>79</v>
      </c>
      <c r="C39" s="26" t="s">
        <v>77</v>
      </c>
      <c r="D39" s="47">
        <v>4250</v>
      </c>
      <c r="E39" s="51">
        <v>3.6</v>
      </c>
      <c r="F39" s="47">
        <f t="shared" si="1"/>
        <v>8.4705882352941173E-2</v>
      </c>
    </row>
    <row r="40" spans="1:7" ht="15" customHeight="1" x14ac:dyDescent="0.2">
      <c r="B40" s="19" t="s">
        <v>49</v>
      </c>
      <c r="C40" s="24" t="s">
        <v>50</v>
      </c>
      <c r="D40" s="42">
        <v>29</v>
      </c>
      <c r="E40" s="43">
        <v>0.3</v>
      </c>
      <c r="F40" s="47">
        <f t="shared" si="1"/>
        <v>1.0344827586206897</v>
      </c>
    </row>
    <row r="41" spans="1:7" ht="15" customHeight="1" x14ac:dyDescent="0.2">
      <c r="A41" s="3"/>
      <c r="B41" s="19" t="s">
        <v>47</v>
      </c>
      <c r="C41" s="24" t="s">
        <v>48</v>
      </c>
      <c r="D41" s="42">
        <v>1391.7</v>
      </c>
      <c r="E41" s="43">
        <v>67.2</v>
      </c>
      <c r="F41" s="47">
        <f t="shared" si="1"/>
        <v>4.8286268592369046</v>
      </c>
    </row>
    <row r="42" spans="1:7" ht="18.75" customHeight="1" x14ac:dyDescent="0.25">
      <c r="B42" s="19"/>
      <c r="C42" s="29" t="s">
        <v>41</v>
      </c>
      <c r="D42" s="42">
        <f>SUM(D43+D50)</f>
        <v>677186.8</v>
      </c>
      <c r="E42" s="42">
        <f>SUM(E43+E50)</f>
        <v>14818.699999999999</v>
      </c>
      <c r="F42" s="42">
        <f t="shared" ref="F42:F49" si="2">E42*100/D42</f>
        <v>2.1882736048605791</v>
      </c>
    </row>
    <row r="43" spans="1:7" ht="33" customHeight="1" x14ac:dyDescent="0.2">
      <c r="B43" s="19" t="s">
        <v>17</v>
      </c>
      <c r="C43" s="30" t="s">
        <v>67</v>
      </c>
      <c r="D43" s="42">
        <f>SUM(D44+D47+D48+D49)</f>
        <v>677186.8</v>
      </c>
      <c r="E43" s="42">
        <f>SUM(E44+E47+E48+E49)</f>
        <v>19856.599999999999</v>
      </c>
      <c r="F43" s="42">
        <f t="shared" si="2"/>
        <v>2.9322189977713675</v>
      </c>
    </row>
    <row r="44" spans="1:7" ht="27.75" customHeight="1" x14ac:dyDescent="0.2">
      <c r="B44" s="19" t="s">
        <v>43</v>
      </c>
      <c r="C44" s="23" t="s">
        <v>18</v>
      </c>
      <c r="D44" s="47">
        <f>D45+D46</f>
        <v>166703.20000000001</v>
      </c>
      <c r="E44" s="47">
        <f>E45+E46</f>
        <v>9960.2999999999993</v>
      </c>
      <c r="F44" s="47">
        <f t="shared" si="2"/>
        <v>5.9748703084283914</v>
      </c>
      <c r="G44" s="3"/>
    </row>
    <row r="45" spans="1:7" ht="16.5" customHeight="1" x14ac:dyDescent="0.2">
      <c r="B45" s="19" t="s">
        <v>52</v>
      </c>
      <c r="C45" s="23" t="s">
        <v>56</v>
      </c>
      <c r="D45" s="47">
        <v>136519.70000000001</v>
      </c>
      <c r="E45" s="51">
        <v>7445</v>
      </c>
      <c r="F45" s="47">
        <f t="shared" si="2"/>
        <v>5.4534254030736955</v>
      </c>
      <c r="G45" s="3"/>
    </row>
    <row r="46" spans="1:7" ht="27.75" customHeight="1" x14ac:dyDescent="0.2">
      <c r="B46" s="19" t="s">
        <v>64</v>
      </c>
      <c r="C46" s="23" t="s">
        <v>63</v>
      </c>
      <c r="D46" s="47">
        <v>30183.5</v>
      </c>
      <c r="E46" s="51">
        <v>2515.3000000000002</v>
      </c>
      <c r="F46" s="47">
        <f t="shared" si="2"/>
        <v>8.3333609422366539</v>
      </c>
      <c r="G46" s="3"/>
    </row>
    <row r="47" spans="1:7" ht="24.75" customHeight="1" x14ac:dyDescent="0.2">
      <c r="B47" s="19" t="s">
        <v>44</v>
      </c>
      <c r="C47" s="27" t="s">
        <v>59</v>
      </c>
      <c r="D47" s="50">
        <v>150231.6</v>
      </c>
      <c r="E47" s="51">
        <v>0</v>
      </c>
      <c r="F47" s="47">
        <f t="shared" si="2"/>
        <v>0</v>
      </c>
      <c r="G47" s="3"/>
    </row>
    <row r="48" spans="1:7" ht="24.75" customHeight="1" x14ac:dyDescent="0.2">
      <c r="B48" s="19" t="s">
        <v>58</v>
      </c>
      <c r="C48" s="27" t="s">
        <v>60</v>
      </c>
      <c r="D48" s="50">
        <v>360247.8</v>
      </c>
      <c r="E48" s="51">
        <v>9896.2999999999993</v>
      </c>
      <c r="F48" s="47">
        <f t="shared" si="2"/>
        <v>2.7470813145840167</v>
      </c>
      <c r="G48" s="3"/>
    </row>
    <row r="49" spans="2:7" ht="16.5" customHeight="1" x14ac:dyDescent="0.2">
      <c r="B49" s="19" t="s">
        <v>119</v>
      </c>
      <c r="C49" s="27" t="s">
        <v>120</v>
      </c>
      <c r="D49" s="50">
        <v>4.2</v>
      </c>
      <c r="E49" s="51">
        <v>0</v>
      </c>
      <c r="F49" s="47">
        <f t="shared" si="2"/>
        <v>0</v>
      </c>
      <c r="G49" s="3"/>
    </row>
    <row r="50" spans="2:7" ht="20.25" customHeight="1" thickBot="1" x14ac:dyDescent="0.25">
      <c r="B50" s="19" t="s">
        <v>86</v>
      </c>
      <c r="C50" s="27" t="s">
        <v>87</v>
      </c>
      <c r="D50" s="51">
        <v>0</v>
      </c>
      <c r="E50" s="51">
        <v>-5037.8999999999996</v>
      </c>
      <c r="F50" s="47"/>
      <c r="G50" s="3"/>
    </row>
    <row r="51" spans="2:7" ht="18" customHeight="1" thickBot="1" x14ac:dyDescent="0.25">
      <c r="B51" s="18"/>
      <c r="C51" s="33" t="s">
        <v>42</v>
      </c>
      <c r="D51" s="68">
        <f>SUM(D6)</f>
        <v>822271.8</v>
      </c>
      <c r="E51" s="68">
        <f>SUM(E6)</f>
        <v>23244.1</v>
      </c>
      <c r="F51" s="69">
        <f t="shared" ref="F51:F63" si="3">E51*100/D51</f>
        <v>2.8268146858496181</v>
      </c>
    </row>
    <row r="52" spans="2:7" ht="17.25" customHeight="1" x14ac:dyDescent="0.2">
      <c r="B52" s="37"/>
      <c r="C52" s="38" t="s">
        <v>19</v>
      </c>
      <c r="D52" s="39">
        <f>SUM(D94)</f>
        <v>822271.79999999993</v>
      </c>
      <c r="E52" s="39">
        <f>SUM(E94)</f>
        <v>23271.100000000002</v>
      </c>
      <c r="F52" s="39">
        <f t="shared" si="3"/>
        <v>2.8300982716420533</v>
      </c>
    </row>
    <row r="53" spans="2:7" ht="16.5" customHeight="1" x14ac:dyDescent="0.2">
      <c r="B53" s="40" t="s">
        <v>20</v>
      </c>
      <c r="C53" s="41" t="s">
        <v>21</v>
      </c>
      <c r="D53" s="42">
        <f>SUM(D54:D60)</f>
        <v>61073.2</v>
      </c>
      <c r="E53" s="43">
        <f>SUM(E54:E60)</f>
        <v>3203.7999999999997</v>
      </c>
      <c r="F53" s="42">
        <f t="shared" si="3"/>
        <v>5.2458361441679822</v>
      </c>
    </row>
    <row r="54" spans="2:7" ht="21.75" customHeight="1" x14ac:dyDescent="0.2">
      <c r="B54" s="44" t="s">
        <v>140</v>
      </c>
      <c r="C54" s="45" t="s">
        <v>141</v>
      </c>
      <c r="D54" s="47">
        <v>1110</v>
      </c>
      <c r="E54" s="51">
        <v>75.900000000000006</v>
      </c>
      <c r="F54" s="47">
        <f t="shared" si="3"/>
        <v>6.8378378378378386</v>
      </c>
    </row>
    <row r="55" spans="2:7" ht="21" customHeight="1" x14ac:dyDescent="0.2">
      <c r="B55" s="44" t="s">
        <v>142</v>
      </c>
      <c r="C55" s="45" t="s">
        <v>143</v>
      </c>
      <c r="D55" s="47">
        <v>4180</v>
      </c>
      <c r="E55" s="51">
        <v>88</v>
      </c>
      <c r="F55" s="47">
        <f t="shared" si="3"/>
        <v>2.1052631578947367</v>
      </c>
    </row>
    <row r="56" spans="2:7" ht="20.25" customHeight="1" x14ac:dyDescent="0.2">
      <c r="B56" s="44" t="s">
        <v>144</v>
      </c>
      <c r="C56" s="45" t="s">
        <v>145</v>
      </c>
      <c r="D56" s="47">
        <v>25069.5</v>
      </c>
      <c r="E56" s="51">
        <v>1411.5</v>
      </c>
      <c r="F56" s="47">
        <f t="shared" si="3"/>
        <v>5.6303476335786513</v>
      </c>
    </row>
    <row r="57" spans="2:7" ht="18.75" customHeight="1" x14ac:dyDescent="0.2">
      <c r="B57" s="44" t="s">
        <v>146</v>
      </c>
      <c r="C57" s="45" t="s">
        <v>147</v>
      </c>
      <c r="D57" s="47">
        <v>5</v>
      </c>
      <c r="E57" s="51">
        <v>0</v>
      </c>
      <c r="F57" s="47">
        <f t="shared" si="3"/>
        <v>0</v>
      </c>
    </row>
    <row r="58" spans="2:7" ht="31.5" customHeight="1" x14ac:dyDescent="0.2">
      <c r="B58" s="44" t="s">
        <v>148</v>
      </c>
      <c r="C58" s="45" t="s">
        <v>149</v>
      </c>
      <c r="D58" s="47">
        <v>10214</v>
      </c>
      <c r="E58" s="51">
        <v>559.29999999999995</v>
      </c>
      <c r="F58" s="47">
        <f t="shared" si="3"/>
        <v>5.4758175053847653</v>
      </c>
    </row>
    <row r="59" spans="2:7" ht="16.5" customHeight="1" x14ac:dyDescent="0.2">
      <c r="B59" s="44" t="s">
        <v>150</v>
      </c>
      <c r="C59" s="45" t="s">
        <v>151</v>
      </c>
      <c r="D59" s="47">
        <v>200</v>
      </c>
      <c r="E59" s="51">
        <v>0</v>
      </c>
      <c r="F59" s="47">
        <f t="shared" si="3"/>
        <v>0</v>
      </c>
    </row>
    <row r="60" spans="2:7" ht="16.5" customHeight="1" x14ac:dyDescent="0.2">
      <c r="B60" s="44" t="s">
        <v>152</v>
      </c>
      <c r="C60" s="45" t="s">
        <v>153</v>
      </c>
      <c r="D60" s="47">
        <v>20294.7</v>
      </c>
      <c r="E60" s="51">
        <v>1069.0999999999999</v>
      </c>
      <c r="F60" s="47">
        <f t="shared" si="3"/>
        <v>5.2678778203176186</v>
      </c>
    </row>
    <row r="61" spans="2:7" ht="32.25" customHeight="1" x14ac:dyDescent="0.2">
      <c r="B61" s="40" t="s">
        <v>22</v>
      </c>
      <c r="C61" s="46" t="s">
        <v>23</v>
      </c>
      <c r="D61" s="42">
        <v>100</v>
      </c>
      <c r="E61" s="43">
        <v>0</v>
      </c>
      <c r="F61" s="47">
        <v>0</v>
      </c>
    </row>
    <row r="62" spans="2:7" ht="33.75" customHeight="1" x14ac:dyDescent="0.2">
      <c r="B62" s="61" t="s">
        <v>172</v>
      </c>
      <c r="C62" s="62" t="s">
        <v>173</v>
      </c>
      <c r="D62" s="47">
        <v>100</v>
      </c>
      <c r="E62" s="51">
        <v>0</v>
      </c>
      <c r="F62" s="47">
        <f>E62*100/D62</f>
        <v>0</v>
      </c>
    </row>
    <row r="63" spans="2:7" ht="15" customHeight="1" x14ac:dyDescent="0.2">
      <c r="B63" s="40" t="s">
        <v>24</v>
      </c>
      <c r="C63" s="46" t="s">
        <v>174</v>
      </c>
      <c r="D63" s="42">
        <f>SUM(D64:D66)</f>
        <v>140978.5</v>
      </c>
      <c r="E63" s="42">
        <f>SUM(E64:E66)</f>
        <v>0</v>
      </c>
      <c r="F63" s="42">
        <f t="shared" si="3"/>
        <v>0</v>
      </c>
    </row>
    <row r="64" spans="2:7" ht="16.5" customHeight="1" x14ac:dyDescent="0.2">
      <c r="B64" s="61" t="s">
        <v>25</v>
      </c>
      <c r="C64" s="62" t="s">
        <v>26</v>
      </c>
      <c r="D64" s="47">
        <v>17839</v>
      </c>
      <c r="E64" s="51">
        <v>0</v>
      </c>
      <c r="F64" s="47">
        <f>E64*100/D64</f>
        <v>0</v>
      </c>
    </row>
    <row r="65" spans="2:6" ht="16.5" customHeight="1" x14ac:dyDescent="0.2">
      <c r="B65" s="61" t="s">
        <v>103</v>
      </c>
      <c r="C65" s="62" t="s">
        <v>104</v>
      </c>
      <c r="D65" s="47">
        <v>20651.400000000001</v>
      </c>
      <c r="E65" s="51">
        <v>0</v>
      </c>
      <c r="F65" s="47">
        <f>E65*100/D65</f>
        <v>0</v>
      </c>
    </row>
    <row r="66" spans="2:6" ht="17.25" customHeight="1" x14ac:dyDescent="0.2">
      <c r="B66" s="61" t="s">
        <v>65</v>
      </c>
      <c r="C66" s="62" t="s">
        <v>66</v>
      </c>
      <c r="D66" s="47">
        <v>102488.1</v>
      </c>
      <c r="E66" s="51">
        <v>0</v>
      </c>
      <c r="F66" s="47">
        <f>E66*100/D66</f>
        <v>0</v>
      </c>
    </row>
    <row r="67" spans="2:6" ht="16.5" customHeight="1" x14ac:dyDescent="0.2">
      <c r="B67" s="40" t="s">
        <v>27</v>
      </c>
      <c r="C67" s="46" t="s">
        <v>28</v>
      </c>
      <c r="D67" s="48">
        <f>SUM(D68:D71)</f>
        <v>142881.69999999998</v>
      </c>
      <c r="E67" s="48">
        <f>SUM(E68:E71)</f>
        <v>0</v>
      </c>
      <c r="F67" s="42">
        <f>E67*100/D67</f>
        <v>0</v>
      </c>
    </row>
    <row r="68" spans="2:6" ht="18" customHeight="1" x14ac:dyDescent="0.2">
      <c r="B68" s="61" t="s">
        <v>29</v>
      </c>
      <c r="C68" s="62" t="s">
        <v>30</v>
      </c>
      <c r="D68" s="47">
        <v>2080</v>
      </c>
      <c r="E68" s="51">
        <v>0</v>
      </c>
      <c r="F68" s="47">
        <f t="shared" ref="F68:F79" si="4">E68*100/D68</f>
        <v>0</v>
      </c>
    </row>
    <row r="69" spans="2:6" ht="15" customHeight="1" x14ac:dyDescent="0.2">
      <c r="B69" s="61" t="s">
        <v>31</v>
      </c>
      <c r="C69" s="62" t="s">
        <v>32</v>
      </c>
      <c r="D69" s="50">
        <v>133247.29999999999</v>
      </c>
      <c r="E69" s="51">
        <v>0</v>
      </c>
      <c r="F69" s="47">
        <f t="shared" si="4"/>
        <v>0</v>
      </c>
    </row>
    <row r="70" spans="2:6" ht="15" customHeight="1" x14ac:dyDescent="0.2">
      <c r="B70" s="61" t="s">
        <v>61</v>
      </c>
      <c r="C70" s="62" t="s">
        <v>62</v>
      </c>
      <c r="D70" s="50">
        <v>7404.4</v>
      </c>
      <c r="E70" s="51">
        <v>0</v>
      </c>
      <c r="F70" s="47">
        <f t="shared" si="4"/>
        <v>0</v>
      </c>
    </row>
    <row r="71" spans="2:6" ht="15" customHeight="1" x14ac:dyDescent="0.2">
      <c r="B71" s="61" t="s">
        <v>105</v>
      </c>
      <c r="C71" s="62" t="s">
        <v>121</v>
      </c>
      <c r="D71" s="50">
        <v>150</v>
      </c>
      <c r="E71" s="51">
        <v>0</v>
      </c>
      <c r="F71" s="47">
        <f t="shared" si="4"/>
        <v>0</v>
      </c>
    </row>
    <row r="72" spans="2:6" ht="18.75" customHeight="1" x14ac:dyDescent="0.2">
      <c r="B72" s="40" t="s">
        <v>33</v>
      </c>
      <c r="C72" s="46" t="s">
        <v>34</v>
      </c>
      <c r="D72" s="49">
        <f>SUM(D73:D76)</f>
        <v>370970.5</v>
      </c>
      <c r="E72" s="43">
        <f>SUM(E73:E76)</f>
        <v>14679.800000000001</v>
      </c>
      <c r="F72" s="42">
        <f t="shared" si="4"/>
        <v>3.9571340578293963</v>
      </c>
    </row>
    <row r="73" spans="2:6" ht="18.75" customHeight="1" x14ac:dyDescent="0.2">
      <c r="B73" s="61" t="s">
        <v>132</v>
      </c>
      <c r="C73" s="62" t="s">
        <v>133</v>
      </c>
      <c r="D73" s="50">
        <v>131143.1</v>
      </c>
      <c r="E73" s="51">
        <v>5287.6</v>
      </c>
      <c r="F73" s="47">
        <f t="shared" si="4"/>
        <v>4.0319315312814776</v>
      </c>
    </row>
    <row r="74" spans="2:6" ht="18.75" customHeight="1" x14ac:dyDescent="0.2">
      <c r="B74" s="61" t="s">
        <v>134</v>
      </c>
      <c r="C74" s="62" t="s">
        <v>135</v>
      </c>
      <c r="D74" s="50">
        <v>216743.5</v>
      </c>
      <c r="E74" s="51">
        <v>9017</v>
      </c>
      <c r="F74" s="47">
        <f t="shared" si="4"/>
        <v>4.1602170307298723</v>
      </c>
    </row>
    <row r="75" spans="2:6" ht="21" customHeight="1" x14ac:dyDescent="0.2">
      <c r="B75" s="61" t="s">
        <v>136</v>
      </c>
      <c r="C75" s="62" t="s">
        <v>137</v>
      </c>
      <c r="D75" s="50">
        <v>2463.4</v>
      </c>
      <c r="E75" s="51">
        <v>0</v>
      </c>
      <c r="F75" s="47">
        <f t="shared" si="4"/>
        <v>0</v>
      </c>
    </row>
    <row r="76" spans="2:6" ht="17.25" customHeight="1" x14ac:dyDescent="0.2">
      <c r="B76" s="61" t="s">
        <v>138</v>
      </c>
      <c r="C76" s="62" t="s">
        <v>139</v>
      </c>
      <c r="D76" s="50">
        <v>20620.5</v>
      </c>
      <c r="E76" s="51">
        <v>375.2</v>
      </c>
      <c r="F76" s="47">
        <f t="shared" si="4"/>
        <v>1.8195485075531632</v>
      </c>
    </row>
    <row r="77" spans="2:6" ht="21" customHeight="1" x14ac:dyDescent="0.2">
      <c r="B77" s="40" t="s">
        <v>35</v>
      </c>
      <c r="C77" s="46" t="s">
        <v>126</v>
      </c>
      <c r="D77" s="42">
        <f>SUM(D78:D79)</f>
        <v>42383.7</v>
      </c>
      <c r="E77" s="43">
        <f>SUM(E78:E79)</f>
        <v>2961.5</v>
      </c>
      <c r="F77" s="42">
        <f t="shared" si="4"/>
        <v>6.9873559882690754</v>
      </c>
    </row>
    <row r="78" spans="2:6" ht="21" customHeight="1" x14ac:dyDescent="0.2">
      <c r="B78" s="61" t="s">
        <v>154</v>
      </c>
      <c r="C78" s="62" t="s">
        <v>126</v>
      </c>
      <c r="D78" s="47">
        <v>33743.699999999997</v>
      </c>
      <c r="E78" s="51">
        <v>2850</v>
      </c>
      <c r="F78" s="47">
        <f t="shared" si="4"/>
        <v>8.4460210350376528</v>
      </c>
    </row>
    <row r="79" spans="2:6" ht="23.25" customHeight="1" x14ac:dyDescent="0.2">
      <c r="B79" s="61" t="s">
        <v>155</v>
      </c>
      <c r="C79" s="62" t="s">
        <v>156</v>
      </c>
      <c r="D79" s="47">
        <v>8640</v>
      </c>
      <c r="E79" s="51">
        <v>111.5</v>
      </c>
      <c r="F79" s="47">
        <f t="shared" si="4"/>
        <v>1.2905092592592593</v>
      </c>
    </row>
    <row r="80" spans="2:6" ht="21" customHeight="1" x14ac:dyDescent="0.2">
      <c r="B80" s="40" t="s">
        <v>127</v>
      </c>
      <c r="C80" s="46" t="s">
        <v>128</v>
      </c>
      <c r="D80" s="49">
        <f>SUM(D81)</f>
        <v>40</v>
      </c>
      <c r="E80" s="49">
        <f>SUM(E81)</f>
        <v>0</v>
      </c>
      <c r="F80" s="42">
        <f>E80*100/D80</f>
        <v>0</v>
      </c>
    </row>
    <row r="81" spans="2:6" ht="23.25" customHeight="1" x14ac:dyDescent="0.2">
      <c r="B81" s="61" t="s">
        <v>129</v>
      </c>
      <c r="C81" s="62" t="s">
        <v>130</v>
      </c>
      <c r="D81" s="50">
        <v>40</v>
      </c>
      <c r="E81" s="51">
        <v>0</v>
      </c>
      <c r="F81" s="47">
        <f t="shared" ref="F81:F94" si="5">E81*100/D81</f>
        <v>0</v>
      </c>
    </row>
    <row r="82" spans="2:6" ht="17.25" customHeight="1" x14ac:dyDescent="0.2">
      <c r="B82" s="40">
        <v>1000</v>
      </c>
      <c r="C82" s="46" t="s">
        <v>36</v>
      </c>
      <c r="D82" s="42">
        <f>SUM(D83:D87)</f>
        <v>48729.2</v>
      </c>
      <c r="E82" s="43">
        <f>SUM(E83:E87)</f>
        <v>1643.7999999999997</v>
      </c>
      <c r="F82" s="42">
        <f t="shared" si="5"/>
        <v>3.373336726233962</v>
      </c>
    </row>
    <row r="83" spans="2:6" ht="17.25" customHeight="1" x14ac:dyDescent="0.2">
      <c r="B83" s="61" t="s">
        <v>157</v>
      </c>
      <c r="C83" s="62" t="s">
        <v>158</v>
      </c>
      <c r="D83" s="47">
        <v>341.2</v>
      </c>
      <c r="E83" s="51">
        <v>35.700000000000003</v>
      </c>
      <c r="F83" s="47">
        <f t="shared" si="5"/>
        <v>10.463071512309497</v>
      </c>
    </row>
    <row r="84" spans="2:6" ht="17.25" customHeight="1" x14ac:dyDescent="0.2">
      <c r="B84" s="61" t="s">
        <v>159</v>
      </c>
      <c r="C84" s="62" t="s">
        <v>160</v>
      </c>
      <c r="D84" s="47">
        <v>22969.4</v>
      </c>
      <c r="E84" s="51">
        <v>1033.5999999999999</v>
      </c>
      <c r="F84" s="47">
        <f t="shared" si="5"/>
        <v>4.4998998667792796</v>
      </c>
    </row>
    <row r="85" spans="2:6" ht="17.25" customHeight="1" x14ac:dyDescent="0.2">
      <c r="B85" s="61" t="s">
        <v>161</v>
      </c>
      <c r="C85" s="62" t="s">
        <v>162</v>
      </c>
      <c r="D85" s="47">
        <v>11110.3</v>
      </c>
      <c r="E85" s="51">
        <v>40</v>
      </c>
      <c r="F85" s="47">
        <f t="shared" si="5"/>
        <v>0.3600262819185801</v>
      </c>
    </row>
    <row r="86" spans="2:6" ht="17.25" customHeight="1" x14ac:dyDescent="0.2">
      <c r="B86" s="61" t="s">
        <v>163</v>
      </c>
      <c r="C86" s="62" t="s">
        <v>164</v>
      </c>
      <c r="D86" s="47">
        <v>6690.1</v>
      </c>
      <c r="E86" s="51">
        <v>64.599999999999994</v>
      </c>
      <c r="F86" s="47">
        <f t="shared" si="5"/>
        <v>0.96560589527809726</v>
      </c>
    </row>
    <row r="87" spans="2:6" ht="17.25" customHeight="1" x14ac:dyDescent="0.2">
      <c r="B87" s="61" t="s">
        <v>165</v>
      </c>
      <c r="C87" s="62" t="s">
        <v>166</v>
      </c>
      <c r="D87" s="47">
        <v>7618.2</v>
      </c>
      <c r="E87" s="51">
        <v>469.9</v>
      </c>
      <c r="F87" s="47">
        <f t="shared" si="5"/>
        <v>6.1681237037620438</v>
      </c>
    </row>
    <row r="88" spans="2:6" ht="17.25" customHeight="1" x14ac:dyDescent="0.2">
      <c r="B88" s="40" t="s">
        <v>80</v>
      </c>
      <c r="C88" s="46" t="s">
        <v>81</v>
      </c>
      <c r="D88" s="42">
        <v>4540</v>
      </c>
      <c r="E88" s="43">
        <v>0</v>
      </c>
      <c r="F88" s="42">
        <f t="shared" si="5"/>
        <v>0</v>
      </c>
    </row>
    <row r="89" spans="2:6" ht="17.25" customHeight="1" x14ac:dyDescent="0.2">
      <c r="B89" s="61" t="s">
        <v>167</v>
      </c>
      <c r="C89" s="62" t="s">
        <v>81</v>
      </c>
      <c r="D89" s="47">
        <v>4540</v>
      </c>
      <c r="E89" s="51">
        <v>0</v>
      </c>
      <c r="F89" s="47">
        <f t="shared" si="5"/>
        <v>0</v>
      </c>
    </row>
    <row r="90" spans="2:6" ht="17.25" customHeight="1" x14ac:dyDescent="0.2">
      <c r="B90" s="40" t="s">
        <v>82</v>
      </c>
      <c r="C90" s="46" t="s">
        <v>83</v>
      </c>
      <c r="D90" s="42">
        <v>1375</v>
      </c>
      <c r="E90" s="43">
        <v>0</v>
      </c>
      <c r="F90" s="42">
        <f t="shared" si="5"/>
        <v>0</v>
      </c>
    </row>
    <row r="91" spans="2:6" ht="31.5" customHeight="1" x14ac:dyDescent="0.2">
      <c r="B91" s="63" t="s">
        <v>168</v>
      </c>
      <c r="C91" s="64" t="s">
        <v>169</v>
      </c>
      <c r="D91" s="65">
        <v>1375</v>
      </c>
      <c r="E91" s="66">
        <v>0</v>
      </c>
      <c r="F91" s="47">
        <f t="shared" si="5"/>
        <v>0</v>
      </c>
    </row>
    <row r="92" spans="2:6" ht="31.5" x14ac:dyDescent="0.2">
      <c r="B92" s="52" t="s">
        <v>84</v>
      </c>
      <c r="C92" s="53" t="s">
        <v>85</v>
      </c>
      <c r="D92" s="54">
        <v>9200</v>
      </c>
      <c r="E92" s="55">
        <v>782.2</v>
      </c>
      <c r="F92" s="54">
        <f t="shared" si="5"/>
        <v>8.5021739130434781</v>
      </c>
    </row>
    <row r="93" spans="2:6" ht="25.5" x14ac:dyDescent="0.2">
      <c r="B93" s="61" t="s">
        <v>170</v>
      </c>
      <c r="C93" s="62" t="s">
        <v>171</v>
      </c>
      <c r="D93" s="47">
        <v>9200</v>
      </c>
      <c r="E93" s="51">
        <v>782.2</v>
      </c>
      <c r="F93" s="47">
        <f t="shared" si="5"/>
        <v>8.5021739130434781</v>
      </c>
    </row>
    <row r="94" spans="2:6" ht="19.5" thickBot="1" x14ac:dyDescent="0.25">
      <c r="B94" s="56"/>
      <c r="C94" s="36" t="s">
        <v>175</v>
      </c>
      <c r="D94" s="57">
        <f>SUM(D53+D61+D63+D67+D72+D77+D82+D88+D90+D92+D80)</f>
        <v>822271.79999999993</v>
      </c>
      <c r="E94" s="57">
        <f>SUM(E53+E61+E63+E67+E72+E77+E82+E88+E90+E92)</f>
        <v>23271.100000000002</v>
      </c>
      <c r="F94" s="58">
        <f t="shared" si="5"/>
        <v>2.8300982716420533</v>
      </c>
    </row>
    <row r="95" spans="2:6" ht="25.5" x14ac:dyDescent="0.2">
      <c r="B95" s="59"/>
      <c r="C95" s="34" t="s">
        <v>37</v>
      </c>
      <c r="D95" s="60">
        <f>SUM(D51-D94)</f>
        <v>1.1641532182693481E-10</v>
      </c>
      <c r="E95" s="60">
        <f>SUM(E51-E94)</f>
        <v>-27.000000000003638</v>
      </c>
      <c r="F95" s="39"/>
    </row>
    <row r="96" spans="2:6" ht="23.25" customHeight="1" x14ac:dyDescent="0.2">
      <c r="B96" s="83"/>
      <c r="C96" s="84"/>
      <c r="D96" s="84"/>
      <c r="E96" s="84"/>
      <c r="F96" s="84"/>
    </row>
    <row r="97" spans="1:7" ht="19.5" customHeight="1" x14ac:dyDescent="0.2">
      <c r="A97" s="70"/>
      <c r="B97" s="70"/>
      <c r="C97" s="70"/>
      <c r="D97" s="70"/>
      <c r="E97" s="70"/>
      <c r="F97" s="70"/>
      <c r="G97" s="70"/>
    </row>
    <row r="98" spans="1:7" ht="42.75" customHeight="1" x14ac:dyDescent="0.2">
      <c r="A98" s="4"/>
      <c r="B98" s="9"/>
      <c r="C98" s="10"/>
      <c r="D98" s="11"/>
      <c r="E98" s="15"/>
      <c r="F98" s="11"/>
    </row>
    <row r="99" spans="1:7" x14ac:dyDescent="0.2">
      <c r="A99" s="4"/>
      <c r="B99" s="9"/>
      <c r="C99" s="10"/>
      <c r="D99" s="11"/>
      <c r="E99" s="15"/>
      <c r="F99" s="11"/>
    </row>
    <row r="100" spans="1:7" x14ac:dyDescent="0.2">
      <c r="A100" s="4"/>
      <c r="B100" s="9"/>
      <c r="C100" s="10"/>
      <c r="D100" s="11"/>
      <c r="E100" s="15"/>
      <c r="F100" s="11"/>
    </row>
    <row r="101" spans="1:7" ht="15" x14ac:dyDescent="0.2">
      <c r="A101" s="4"/>
      <c r="B101" s="17"/>
      <c r="C101" s="17"/>
      <c r="D101" s="17"/>
      <c r="E101" s="17"/>
      <c r="F101" s="17"/>
    </row>
    <row r="102" spans="1:7" ht="15" x14ac:dyDescent="0.2">
      <c r="A102" s="4"/>
      <c r="B102" s="12"/>
      <c r="C102" s="13"/>
      <c r="D102" s="14"/>
      <c r="E102" s="16"/>
      <c r="F102" s="14"/>
      <c r="G102" s="14"/>
    </row>
    <row r="103" spans="1:7" x14ac:dyDescent="0.2">
      <c r="A103" s="4"/>
      <c r="B103" s="6"/>
      <c r="C103" s="6"/>
    </row>
    <row r="104" spans="1:7" x14ac:dyDescent="0.2">
      <c r="A104" s="4"/>
      <c r="C104" s="8"/>
    </row>
    <row r="105" spans="1:7" x14ac:dyDescent="0.2">
      <c r="A105" s="4"/>
    </row>
    <row r="106" spans="1:7" x14ac:dyDescent="0.2">
      <c r="A106" s="4"/>
    </row>
    <row r="108" spans="1:7" ht="18.75" customHeight="1" x14ac:dyDescent="0.2"/>
    <row r="109" spans="1:7" ht="25.5" customHeight="1" x14ac:dyDescent="0.2">
      <c r="A109" s="7"/>
    </row>
    <row r="111" spans="1:7" x14ac:dyDescent="0.2">
      <c r="C111" s="5"/>
    </row>
    <row r="112" spans="1:7" x14ac:dyDescent="0.2">
      <c r="C112" s="5"/>
    </row>
    <row r="113" spans="3:3" x14ac:dyDescent="0.2">
      <c r="C113" s="5"/>
    </row>
    <row r="114" spans="3:3" x14ac:dyDescent="0.2">
      <c r="C114" s="5"/>
    </row>
    <row r="115" spans="3:3" x14ac:dyDescent="0.2">
      <c r="C115" s="5"/>
    </row>
    <row r="116" spans="3:3" x14ac:dyDescent="0.2">
      <c r="C116" s="5"/>
    </row>
    <row r="117" spans="3:3" x14ac:dyDescent="0.2">
      <c r="C117" s="5"/>
    </row>
    <row r="118" spans="3:3" x14ac:dyDescent="0.2">
      <c r="C118" s="5"/>
    </row>
    <row r="119" spans="3:3" x14ac:dyDescent="0.2">
      <c r="C119" s="5"/>
    </row>
    <row r="120" spans="3:3" x14ac:dyDescent="0.2">
      <c r="C120" s="5"/>
    </row>
    <row r="121" spans="3:3" x14ac:dyDescent="0.2">
      <c r="C121" s="5"/>
    </row>
    <row r="122" spans="3:3" x14ac:dyDescent="0.2">
      <c r="C122" s="5"/>
    </row>
    <row r="123" spans="3:3" x14ac:dyDescent="0.2">
      <c r="C123" s="5"/>
    </row>
    <row r="124" spans="3:3" x14ac:dyDescent="0.2">
      <c r="C124" s="5"/>
    </row>
    <row r="125" spans="3:3" x14ac:dyDescent="0.2">
      <c r="C125" s="5"/>
    </row>
    <row r="126" spans="3:3" x14ac:dyDescent="0.2">
      <c r="C126" s="5"/>
    </row>
    <row r="127" spans="3:3" x14ac:dyDescent="0.2">
      <c r="C127" s="5"/>
    </row>
    <row r="128" spans="3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</sheetData>
  <mergeCells count="7">
    <mergeCell ref="A97:G97"/>
    <mergeCell ref="B2:F3"/>
    <mergeCell ref="B4:C5"/>
    <mergeCell ref="F4:F5"/>
    <mergeCell ref="D4:D5"/>
    <mergeCell ref="E4:E5"/>
    <mergeCell ref="B96:F96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2" sqref="A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об исполнении</vt:lpstr>
      <vt:lpstr>Инфографика</vt:lpstr>
      <vt:lpstr>Лист3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2016-02-10T10:06:26Z</cp:lastPrinted>
  <dcterms:created xsi:type="dcterms:W3CDTF">2005-02-24T04:25:28Z</dcterms:created>
  <dcterms:modified xsi:type="dcterms:W3CDTF">2016-04-05T04:18:22Z</dcterms:modified>
</cp:coreProperties>
</file>