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6" i="1" l="1"/>
  <c r="F55" i="1"/>
  <c r="F46" i="1"/>
  <c r="F45" i="1"/>
  <c r="D44" i="1"/>
  <c r="D42" i="1"/>
  <c r="E44" i="1"/>
  <c r="F44" i="1" s="1"/>
  <c r="E42" i="1"/>
  <c r="F42" i="1"/>
  <c r="F9" i="1"/>
  <c r="F54" i="1"/>
  <c r="E49" i="1"/>
  <c r="E48" i="1" s="1"/>
  <c r="E16" i="1"/>
  <c r="F18" i="1"/>
  <c r="D16" i="1"/>
  <c r="E8" i="1"/>
  <c r="E11" i="1"/>
  <c r="E19" i="1"/>
  <c r="E22" i="1"/>
  <c r="E26" i="1"/>
  <c r="E30" i="1"/>
  <c r="E37" i="1"/>
  <c r="E35" i="1"/>
  <c r="E7" i="1"/>
  <c r="D8" i="1"/>
  <c r="D19" i="1"/>
  <c r="D30" i="1"/>
  <c r="D22" i="1"/>
  <c r="D7" i="1" s="1"/>
  <c r="F7" i="1" s="1"/>
  <c r="D26" i="1"/>
  <c r="D37" i="1"/>
  <c r="D49" i="1"/>
  <c r="D48" i="1" s="1"/>
  <c r="D47" i="1" s="1"/>
  <c r="D6" i="1" s="1"/>
  <c r="D57" i="1" s="1"/>
  <c r="D35" i="1"/>
  <c r="D11" i="1"/>
  <c r="F14" i="1"/>
  <c r="F13" i="1"/>
  <c r="F12" i="1"/>
  <c r="F11" i="1"/>
  <c r="F35" i="1"/>
  <c r="F36" i="1"/>
  <c r="F22" i="1"/>
  <c r="F71" i="1"/>
  <c r="E62" i="1"/>
  <c r="D62" i="1"/>
  <c r="E68" i="1"/>
  <c r="D68" i="1"/>
  <c r="F34" i="1"/>
  <c r="F33" i="1"/>
  <c r="F32" i="1"/>
  <c r="F66" i="1"/>
  <c r="F51" i="1"/>
  <c r="F24" i="1"/>
  <c r="F84" i="1"/>
  <c r="F83" i="1"/>
  <c r="F82" i="1"/>
  <c r="F38" i="1"/>
  <c r="F23" i="1"/>
  <c r="F67" i="1"/>
  <c r="F37" i="1"/>
  <c r="F72" i="1"/>
  <c r="F53" i="1"/>
  <c r="F28" i="1"/>
  <c r="F81" i="1"/>
  <c r="F76" i="1"/>
  <c r="F75" i="1"/>
  <c r="F68" i="1"/>
  <c r="F65" i="1"/>
  <c r="F62" i="1"/>
  <c r="F59" i="1"/>
  <c r="F52" i="1"/>
  <c r="F29" i="1"/>
  <c r="F27" i="1"/>
  <c r="B9" i="2"/>
  <c r="F50" i="1"/>
  <c r="F49" i="1"/>
  <c r="F41" i="1"/>
  <c r="F40" i="1"/>
  <c r="F30" i="1"/>
  <c r="F26" i="1"/>
  <c r="F20" i="1"/>
  <c r="F19" i="1"/>
  <c r="F17" i="1"/>
  <c r="F16" i="1"/>
  <c r="F10" i="1"/>
  <c r="F8" i="1"/>
  <c r="D85" i="1"/>
  <c r="E85" i="1"/>
  <c r="E58" i="1"/>
  <c r="D58" i="1"/>
  <c r="F58" i="1"/>
  <c r="F85" i="1"/>
  <c r="D86" i="1" l="1"/>
  <c r="E47" i="1"/>
  <c r="F48" i="1"/>
  <c r="E6" i="1" l="1"/>
  <c r="F47" i="1"/>
  <c r="E57" i="1" l="1"/>
  <c r="F6" i="1"/>
  <c r="E86" i="1" l="1"/>
  <c r="F57" i="1"/>
</calcChain>
</file>

<file path=xl/sharedStrings.xml><?xml version="1.0" encoding="utf-8"?>
<sst xmlns="http://schemas.openxmlformats.org/spreadsheetml/2006/main" count="150" uniqueCount="148">
  <si>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</si>
  <si>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</si>
  <si>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</si>
  <si>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</si>
  <si>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</si>
  <si>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</si>
  <si>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</si>
  <si>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</si>
  <si>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</si>
  <si>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</si>
  <si>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</si>
  <si>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</si>
  <si>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</si>
  <si>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</si>
  <si>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</si>
  <si>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</si>
  <si>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</si>
  <si>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</si>
  <si>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</si>
  <si>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</si>
  <si>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</si>
  <si>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</si>
  <si>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</si>
  <si>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</si>
  <si>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</si>
  <si>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</si>
  <si>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</si>
  <si>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</si>
  <si>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</si>
  <si>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</si>
  <si>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</si>
  <si>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</si>
  <si>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</si>
  <si>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</si>
  <si>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</si>
  <si>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</si>
  <si>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</si>
  <si>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</si>
  <si>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</si>
  <si>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</si>
  <si>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</si>
  <si>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</si>
  <si>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</si>
  <si>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</si>
  <si>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</si>
  <si>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</si>
  <si>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</si>
  <si>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</si>
  <si>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</si>
  <si>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</si>
  <si>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</si>
  <si>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</si>
  <si>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</si>
  <si>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</si>
  <si>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</si>
  <si>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</si>
  <si>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</si>
  <si>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</si>
  <si>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</si>
  <si>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</si>
  <si>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</si>
  <si>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</si>
  <si>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</si>
  <si>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0200</t>
  </si>
  <si>
    <t>НАЦИОНАЛЬНАЯ ОБОРОНА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</si>
  <si>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</si>
  <si>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</si>
  <si>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</si>
  <si>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</si>
  <si>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</si>
  <si>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</si>
  <si>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</si>
  <si>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</si>
  <si>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</si>
  <si>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</si>
  <si>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</si>
  <si>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</si>
  <si>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</si>
  <si>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</si>
  <si>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</si>
  <si>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</si>
  <si>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</si>
  <si>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</si>
  <si>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</si>
  <si>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</si>
  <si>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</si>
  <si>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</si>
  <si>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</si>
  <si>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</si>
  <si>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</si>
  <si>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</si>
  <si>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</si>
  <si>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</si>
  <si>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</si>
  <si>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</si>
  <si>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</si>
  <si>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</si>
  <si>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</si>
  <si>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</si>
  <si>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</si>
  <si>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 xml:space="preserve">     в том числе:</t>
  </si>
  <si>
    <t xml:space="preserve">    в том числе: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</si>
  <si>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</si>
  <si>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</si>
  <si>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</si>
  <si>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</si>
  <si>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</si>
  <si>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</si>
  <si>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</si>
  <si>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</si>
  <si>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</si>
  <si>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</si>
  <si>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</si>
  <si>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</si>
  <si>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</si>
  <si>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</si>
  <si>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</si>
  <si>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</si>
  <si>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</si>
  <si>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</si>
  <si>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</si>
  <si>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</si>
  <si>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</si>
  <si>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</si>
  <si>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</si>
  <si>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</si>
  <si>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</si>
  <si>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</si>
  <si>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</si>
  <si>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</si>
  <si>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</si>
  <si>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</si>
  <si>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</si>
  <si>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</si>
  <si>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</si>
  <si>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</si>
  <si>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</si>
  <si>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</si>
  <si>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</si>
  <si>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</si>
  <si>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поступления за наем муниципального жилья</t>
  </si>
  <si>
    <t>возврат дебеторской задолженности</t>
  </si>
  <si>
    <t>Резервные фонды исполнительных органов государственной власти</t>
  </si>
  <si>
    <t>2 02 04999 04 0000 151</t>
  </si>
  <si>
    <t>св.100</t>
  </si>
  <si>
    <r>
      <t>Сведения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августа 2014 год   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</t>
    </r>
  </si>
  <si>
    <t>Наименование показателей</t>
  </si>
  <si>
    <t>Другие вопросы в области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</si>
</sst>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i/>
      <sz val="9"/>
      <name val="Courier New"/>
      <family val="3"/>
    </font>
    <font>
      <sz val="10"/>
      <name val="Arial Cyr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9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21" fillId="0" borderId="1" xfId="0" applyNumberFormat="1" applyFont="1" applyFill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9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8" fillId="0" borderId="1" xfId="0" applyFont="1" applyBorder="1"/>
    <xf numFmtId="0" fontId="27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31" fillId="0" borderId="6" xfId="0" applyNumberFormat="1" applyFont="1" applyBorder="1" applyAlignment="1">
      <alignment horizontal="justify" vertical="top" wrapText="1"/>
    </xf>
    <xf numFmtId="0" fontId="25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49" fontId="9" fillId="0" borderId="3" xfId="0" applyNumberFormat="1" applyFont="1" applyBorder="1" applyAlignment="1">
      <alignment horizontal="justify" vertical="top" wrapText="1"/>
    </xf>
    <xf numFmtId="0" fontId="29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0" fontId="12" fillId="0" borderId="1" xfId="0" applyFont="1" applyBorder="1" applyAlignment="1">
      <alignment vertical="top" wrapText="1"/>
    </xf>
    <xf numFmtId="49" fontId="32" fillId="0" borderId="1" xfId="0" applyNumberFormat="1" applyFont="1" applyBorder="1" applyAlignment="1">
      <alignment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33" fillId="0" borderId="1" xfId="0" applyNumberFormat="1" applyFont="1" applyBorder="1"/>
    <xf numFmtId="164" fontId="34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Normal="75" workbookViewId="0">
      <selection activeCell="C65" sqref="C6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x14ac:dyDescent="0.2">
      <c r="F1" s="1"/>
    </row>
    <row r="2" spans="1:6" x14ac:dyDescent="0.2">
      <c r="B2" s="77" t="s">
        <v>145</v>
      </c>
      <c r="C2" s="78"/>
      <c r="D2" s="78"/>
      <c r="E2" s="78"/>
      <c r="F2" s="78"/>
    </row>
    <row r="3" spans="1:6" ht="21.75" customHeight="1" thickBot="1" x14ac:dyDescent="0.25">
      <c r="B3" s="78"/>
      <c r="C3" s="78"/>
      <c r="D3" s="78"/>
      <c r="E3" s="78"/>
      <c r="F3" s="78"/>
    </row>
    <row r="4" spans="1:6" ht="12.75" customHeight="1" x14ac:dyDescent="0.2">
      <c r="A4" s="2"/>
      <c r="B4" s="79" t="s">
        <v>146</v>
      </c>
      <c r="C4" s="80"/>
      <c r="D4" s="86" t="s">
        <v>0</v>
      </c>
      <c r="E4" s="88" t="s">
        <v>1</v>
      </c>
      <c r="F4" s="83" t="s">
        <v>2</v>
      </c>
    </row>
    <row r="5" spans="1:6" ht="13.5" thickBot="1" x14ac:dyDescent="0.25">
      <c r="A5" s="2"/>
      <c r="B5" s="81"/>
      <c r="C5" s="82"/>
      <c r="D5" s="87"/>
      <c r="E5" s="89"/>
      <c r="F5" s="84"/>
    </row>
    <row r="6" spans="1:6" ht="19.5" customHeight="1" x14ac:dyDescent="0.2">
      <c r="B6" s="50"/>
      <c r="C6" s="51" t="s">
        <v>4</v>
      </c>
      <c r="D6" s="30">
        <f>SUM(D8+D16+D19+D22+D25+D26+D30+D37+D40+D41+D42+D47+D35+D11)</f>
        <v>656385.79999999993</v>
      </c>
      <c r="E6" s="30">
        <f>SUM(E8+E16+E19+E22+E25+E26+E30+E37+E40+E41+E42+E47+E35+E11)</f>
        <v>393985.5</v>
      </c>
      <c r="F6" s="30">
        <f t="shared" ref="F6:F24" si="0">E6*100/D6</f>
        <v>60.023464858624308</v>
      </c>
    </row>
    <row r="7" spans="1:6" ht="14.25" customHeight="1" x14ac:dyDescent="0.2">
      <c r="B7" s="31" t="s">
        <v>3</v>
      </c>
      <c r="C7" s="33" t="s">
        <v>65</v>
      </c>
      <c r="D7" s="18">
        <f>SUM(D8+D16+D19+D22+D25+D26+D30+D37+D40+D41+D42+D35+D11)</f>
        <v>249494.19999999998</v>
      </c>
      <c r="E7" s="18">
        <f>SUM(E8+E16+E19+E22+E25+E26+E30+E37+E40+E41+E42+E35+E11)</f>
        <v>128450.89999999998</v>
      </c>
      <c r="F7" s="18">
        <f t="shared" si="0"/>
        <v>51.484523487920761</v>
      </c>
    </row>
    <row r="8" spans="1:6" ht="15.75" customHeight="1" x14ac:dyDescent="0.2">
      <c r="B8" s="31" t="s">
        <v>49</v>
      </c>
      <c r="C8" s="34" t="s">
        <v>105</v>
      </c>
      <c r="D8" s="21">
        <f>SUM(D9+D10)</f>
        <v>197574.5</v>
      </c>
      <c r="E8" s="18">
        <f>SUM(E9+E10)</f>
        <v>95646.3</v>
      </c>
      <c r="F8" s="18">
        <f t="shared" si="0"/>
        <v>48.410245249260406</v>
      </c>
    </row>
    <row r="9" spans="1:6" ht="14.25" customHeight="1" x14ac:dyDescent="0.2">
      <c r="B9" s="31" t="s">
        <v>5</v>
      </c>
      <c r="C9" s="35" t="s">
        <v>6</v>
      </c>
      <c r="D9" s="19">
        <v>472.6</v>
      </c>
      <c r="E9" s="19">
        <v>104.8</v>
      </c>
      <c r="F9" s="20">
        <f t="shared" si="0"/>
        <v>22.175201015658061</v>
      </c>
    </row>
    <row r="10" spans="1:6" ht="17.25" customHeight="1" x14ac:dyDescent="0.2">
      <c r="B10" s="31" t="s">
        <v>7</v>
      </c>
      <c r="C10" s="35" t="s">
        <v>8</v>
      </c>
      <c r="D10" s="19">
        <v>197101.9</v>
      </c>
      <c r="E10" s="19">
        <v>95541.5</v>
      </c>
      <c r="F10" s="20">
        <f t="shared" si="0"/>
        <v>48.473150182722748</v>
      </c>
    </row>
    <row r="11" spans="1:6" ht="29.25" customHeight="1" x14ac:dyDescent="0.2">
      <c r="B11" s="31" t="s">
        <v>135</v>
      </c>
      <c r="C11" s="34" t="s">
        <v>125</v>
      </c>
      <c r="D11" s="24">
        <f>SUM(D12:D15)</f>
        <v>800</v>
      </c>
      <c r="E11" s="24">
        <f>SUM(E12:E15)</f>
        <v>352.40000000000003</v>
      </c>
      <c r="F11" s="25">
        <f t="shared" si="0"/>
        <v>44.05</v>
      </c>
    </row>
    <row r="12" spans="1:6" ht="29.25" customHeight="1" x14ac:dyDescent="0.2">
      <c r="B12" s="68" t="s">
        <v>130</v>
      </c>
      <c r="C12" s="35" t="s">
        <v>126</v>
      </c>
      <c r="D12" s="19">
        <v>292.8</v>
      </c>
      <c r="E12" s="19">
        <v>137.30000000000001</v>
      </c>
      <c r="F12" s="20">
        <f t="shared" si="0"/>
        <v>46.892076502732245</v>
      </c>
    </row>
    <row r="13" spans="1:6" ht="29.25" customHeight="1" x14ac:dyDescent="0.2">
      <c r="B13" s="68" t="s">
        <v>131</v>
      </c>
      <c r="C13" s="35" t="s">
        <v>127</v>
      </c>
      <c r="D13" s="19">
        <v>6.1</v>
      </c>
      <c r="E13" s="19">
        <v>2.8</v>
      </c>
      <c r="F13" s="20">
        <f t="shared" si="0"/>
        <v>45.9016393442623</v>
      </c>
    </row>
    <row r="14" spans="1:6" ht="29.25" customHeight="1" x14ac:dyDescent="0.2">
      <c r="B14" s="68" t="s">
        <v>132</v>
      </c>
      <c r="C14" s="35" t="s">
        <v>128</v>
      </c>
      <c r="D14" s="19">
        <v>474.1</v>
      </c>
      <c r="E14" s="19">
        <v>217.2</v>
      </c>
      <c r="F14" s="20">
        <f t="shared" si="0"/>
        <v>45.813119595022144</v>
      </c>
    </row>
    <row r="15" spans="1:6" ht="29.25" customHeight="1" x14ac:dyDescent="0.2">
      <c r="B15" s="68" t="s">
        <v>133</v>
      </c>
      <c r="C15" s="35" t="s">
        <v>129</v>
      </c>
      <c r="D15" s="19">
        <v>27</v>
      </c>
      <c r="E15" s="19">
        <v>-4.9000000000000004</v>
      </c>
      <c r="F15" s="20"/>
    </row>
    <row r="16" spans="1:6" ht="17.25" customHeight="1" x14ac:dyDescent="0.2">
      <c r="B16" s="32" t="s">
        <v>134</v>
      </c>
      <c r="C16" s="36" t="s">
        <v>44</v>
      </c>
      <c r="D16" s="21">
        <f>SUM(D17+D18)</f>
        <v>16310</v>
      </c>
      <c r="E16" s="21">
        <f>SUM(E17+E18)</f>
        <v>10880.6</v>
      </c>
      <c r="F16" s="18">
        <f t="shared" si="0"/>
        <v>66.711220110361737</v>
      </c>
    </row>
    <row r="17" spans="1:6" ht="26.25" customHeight="1" x14ac:dyDescent="0.2">
      <c r="B17" s="31" t="s">
        <v>58</v>
      </c>
      <c r="C17" s="35" t="s">
        <v>42</v>
      </c>
      <c r="D17" s="19">
        <v>16000</v>
      </c>
      <c r="E17" s="19">
        <v>10729.1</v>
      </c>
      <c r="F17" s="20">
        <f t="shared" si="0"/>
        <v>67.056875000000005</v>
      </c>
    </row>
    <row r="18" spans="1:6" ht="38.25" customHeight="1" x14ac:dyDescent="0.2">
      <c r="B18" s="31" t="s">
        <v>136</v>
      </c>
      <c r="C18" s="35" t="s">
        <v>137</v>
      </c>
      <c r="D18" s="19">
        <v>310</v>
      </c>
      <c r="E18" s="19">
        <v>151.5</v>
      </c>
      <c r="F18" s="20">
        <f t="shared" si="0"/>
        <v>48.87096774193548</v>
      </c>
    </row>
    <row r="19" spans="1:6" x14ac:dyDescent="0.2">
      <c r="B19" s="31" t="s">
        <v>9</v>
      </c>
      <c r="C19" s="36" t="s">
        <v>10</v>
      </c>
      <c r="D19" s="21">
        <f>SUM(D20+D21)</f>
        <v>3870.5</v>
      </c>
      <c r="E19" s="18">
        <f>SUM(E20+E21)</f>
        <v>2990.7999999999997</v>
      </c>
      <c r="F19" s="18">
        <f t="shared" si="0"/>
        <v>77.271670326831156</v>
      </c>
    </row>
    <row r="20" spans="1:6" x14ac:dyDescent="0.2">
      <c r="B20" s="31" t="s">
        <v>59</v>
      </c>
      <c r="C20" s="35" t="s">
        <v>11</v>
      </c>
      <c r="D20" s="19">
        <v>1580.5</v>
      </c>
      <c r="E20" s="19">
        <v>595.6</v>
      </c>
      <c r="F20" s="20">
        <f t="shared" si="0"/>
        <v>37.684277127491299</v>
      </c>
    </row>
    <row r="21" spans="1:6" ht="15.75" customHeight="1" x14ac:dyDescent="0.2">
      <c r="B21" s="31" t="s">
        <v>56</v>
      </c>
      <c r="C21" s="35" t="s">
        <v>43</v>
      </c>
      <c r="D21" s="19">
        <v>2290</v>
      </c>
      <c r="E21" s="19">
        <v>2395.1999999999998</v>
      </c>
      <c r="F21" s="70" t="s">
        <v>144</v>
      </c>
    </row>
    <row r="22" spans="1:6" ht="16.5" customHeight="1" x14ac:dyDescent="0.2">
      <c r="B22" s="31" t="s">
        <v>12</v>
      </c>
      <c r="C22" s="36" t="s">
        <v>13</v>
      </c>
      <c r="D22" s="21">
        <f>SUM(D23:D24)</f>
        <v>3570.3</v>
      </c>
      <c r="E22" s="21">
        <f>SUM(E23:E24)</f>
        <v>3226.2</v>
      </c>
      <c r="F22" s="20">
        <f t="shared" si="0"/>
        <v>90.362154440803295</v>
      </c>
    </row>
    <row r="23" spans="1:6" ht="27.75" customHeight="1" x14ac:dyDescent="0.2">
      <c r="B23" s="37" t="s">
        <v>89</v>
      </c>
      <c r="C23" s="38" t="s">
        <v>88</v>
      </c>
      <c r="D23" s="22">
        <v>3540.3</v>
      </c>
      <c r="E23" s="22">
        <v>3214.2</v>
      </c>
      <c r="F23" s="20">
        <f t="shared" si="0"/>
        <v>90.788916193542917</v>
      </c>
    </row>
    <row r="24" spans="1:6" ht="29.25" customHeight="1" x14ac:dyDescent="0.2">
      <c r="B24" s="37" t="s">
        <v>106</v>
      </c>
      <c r="C24" s="38" t="s">
        <v>107</v>
      </c>
      <c r="D24" s="22">
        <v>30</v>
      </c>
      <c r="E24" s="22">
        <v>12</v>
      </c>
      <c r="F24" s="20">
        <f t="shared" si="0"/>
        <v>40</v>
      </c>
    </row>
    <row r="25" spans="1:6" ht="49.5" customHeight="1" x14ac:dyDescent="0.2">
      <c r="B25" s="31" t="s">
        <v>14</v>
      </c>
      <c r="C25" s="36" t="s">
        <v>55</v>
      </c>
      <c r="D25" s="21">
        <v>0</v>
      </c>
      <c r="E25" s="21">
        <v>0.1</v>
      </c>
      <c r="F25" s="18">
        <v>0</v>
      </c>
    </row>
    <row r="26" spans="1:6" ht="42.75" customHeight="1" x14ac:dyDescent="0.2">
      <c r="B26" s="31" t="s">
        <v>15</v>
      </c>
      <c r="C26" s="36" t="s">
        <v>16</v>
      </c>
      <c r="D26" s="21">
        <f>SUM(D27+D28+D29)</f>
        <v>8766.9</v>
      </c>
      <c r="E26" s="18">
        <f>SUM(E27+E28+E29)</f>
        <v>4077.9</v>
      </c>
      <c r="F26" s="18">
        <f t="shared" ref="F26:F46" si="1">E26*100/D26</f>
        <v>46.51473154706909</v>
      </c>
    </row>
    <row r="27" spans="1:6" x14ac:dyDescent="0.2">
      <c r="B27" s="31" t="s">
        <v>81</v>
      </c>
      <c r="C27" s="39" t="s">
        <v>71</v>
      </c>
      <c r="D27" s="19">
        <v>3200</v>
      </c>
      <c r="E27" s="19">
        <v>2307.6</v>
      </c>
      <c r="F27" s="23">
        <f t="shared" si="1"/>
        <v>72.112499999999997</v>
      </c>
    </row>
    <row r="28" spans="1:6" ht="25.5" x14ac:dyDescent="0.2">
      <c r="B28" s="31" t="s">
        <v>82</v>
      </c>
      <c r="C28" s="39" t="s">
        <v>79</v>
      </c>
      <c r="D28" s="19">
        <v>366.9</v>
      </c>
      <c r="E28" s="19">
        <v>223.4</v>
      </c>
      <c r="F28" s="23">
        <f t="shared" si="1"/>
        <v>60.888525483783049</v>
      </c>
    </row>
    <row r="29" spans="1:6" ht="38.25" x14ac:dyDescent="0.2">
      <c r="B29" s="31" t="s">
        <v>83</v>
      </c>
      <c r="C29" s="39" t="s">
        <v>80</v>
      </c>
      <c r="D29" s="19">
        <v>5200</v>
      </c>
      <c r="E29" s="19">
        <v>1546.9</v>
      </c>
      <c r="F29" s="23">
        <f t="shared" si="1"/>
        <v>29.748076923076923</v>
      </c>
    </row>
    <row r="30" spans="1:6" ht="25.5" x14ac:dyDescent="0.2">
      <c r="A30" s="3"/>
      <c r="B30" s="40" t="s">
        <v>50</v>
      </c>
      <c r="C30" s="36" t="s">
        <v>87</v>
      </c>
      <c r="D30" s="21">
        <f>SUM(D31:D34)</f>
        <v>744.5</v>
      </c>
      <c r="E30" s="21">
        <f>SUM(E31:E34)</f>
        <v>731.40000000000009</v>
      </c>
      <c r="F30" s="21">
        <f t="shared" si="1"/>
        <v>98.240429818670265</v>
      </c>
    </row>
    <row r="31" spans="1:6" ht="25.5" x14ac:dyDescent="0.2">
      <c r="A31" s="3"/>
      <c r="B31" s="40" t="s">
        <v>108</v>
      </c>
      <c r="C31" s="38" t="s">
        <v>109</v>
      </c>
      <c r="D31" s="22">
        <v>450</v>
      </c>
      <c r="E31" s="22">
        <v>523.6</v>
      </c>
      <c r="F31" s="70" t="s">
        <v>144</v>
      </c>
    </row>
    <row r="32" spans="1:6" ht="25.5" x14ac:dyDescent="0.2">
      <c r="A32" s="3"/>
      <c r="B32" s="40" t="s">
        <v>110</v>
      </c>
      <c r="C32" s="38" t="s">
        <v>111</v>
      </c>
      <c r="D32" s="22">
        <v>18</v>
      </c>
      <c r="E32" s="22">
        <v>5.7</v>
      </c>
      <c r="F32" s="23">
        <f t="shared" si="1"/>
        <v>31.666666666666668</v>
      </c>
    </row>
    <row r="33" spans="1:6" x14ac:dyDescent="0.2">
      <c r="A33" s="3"/>
      <c r="B33" s="40" t="s">
        <v>112</v>
      </c>
      <c r="C33" s="38" t="s">
        <v>113</v>
      </c>
      <c r="D33" s="22">
        <v>55.5</v>
      </c>
      <c r="E33" s="22">
        <v>0.2</v>
      </c>
      <c r="F33" s="23">
        <f t="shared" si="1"/>
        <v>0.36036036036036034</v>
      </c>
    </row>
    <row r="34" spans="1:6" ht="19.5" customHeight="1" x14ac:dyDescent="0.2">
      <c r="B34" s="31" t="s">
        <v>114</v>
      </c>
      <c r="C34" s="38" t="s">
        <v>115</v>
      </c>
      <c r="D34" s="23">
        <v>221</v>
      </c>
      <c r="E34" s="19">
        <v>201.9</v>
      </c>
      <c r="F34" s="23">
        <f t="shared" si="1"/>
        <v>91.357466063348411</v>
      </c>
    </row>
    <row r="35" spans="1:6" ht="29.25" customHeight="1" x14ac:dyDescent="0.2">
      <c r="B35" s="31" t="s">
        <v>84</v>
      </c>
      <c r="C35" s="34" t="s">
        <v>118</v>
      </c>
      <c r="D35" s="24">
        <f>SUM(D36:D36)</f>
        <v>3</v>
      </c>
      <c r="E35" s="24">
        <f>SUM(E36:E36)</f>
        <v>1.2</v>
      </c>
      <c r="F35" s="20">
        <f t="shared" si="1"/>
        <v>40</v>
      </c>
    </row>
    <row r="36" spans="1:6" ht="28.5" customHeight="1" x14ac:dyDescent="0.2">
      <c r="B36" s="31" t="s">
        <v>116</v>
      </c>
      <c r="C36" s="35" t="s">
        <v>117</v>
      </c>
      <c r="D36" s="23">
        <v>3</v>
      </c>
      <c r="E36" s="19">
        <v>1.2</v>
      </c>
      <c r="F36" s="20">
        <f>E36*100/D36</f>
        <v>40</v>
      </c>
    </row>
    <row r="37" spans="1:6" ht="28.5" customHeight="1" x14ac:dyDescent="0.2">
      <c r="B37" s="31" t="s">
        <v>60</v>
      </c>
      <c r="C37" s="34" t="s">
        <v>104</v>
      </c>
      <c r="D37" s="25">
        <f>SUM(D38:D39)</f>
        <v>16053.699999999999</v>
      </c>
      <c r="E37" s="25">
        <f>SUM(E38:E39)</f>
        <v>9088.4</v>
      </c>
      <c r="F37" s="25">
        <f t="shared" si="1"/>
        <v>56.612494315952091</v>
      </c>
    </row>
    <row r="38" spans="1:6" ht="15.75" customHeight="1" x14ac:dyDescent="0.2">
      <c r="B38" s="31" t="s">
        <v>92</v>
      </c>
      <c r="C38" s="38" t="s">
        <v>90</v>
      </c>
      <c r="D38" s="26">
        <v>14861.8</v>
      </c>
      <c r="E38" s="22">
        <v>6955.8</v>
      </c>
      <c r="F38" s="26">
        <f t="shared" si="1"/>
        <v>46.8032136080421</v>
      </c>
    </row>
    <row r="39" spans="1:6" ht="17.25" customHeight="1" x14ac:dyDescent="0.2">
      <c r="B39" s="31" t="s">
        <v>93</v>
      </c>
      <c r="C39" s="38" t="s">
        <v>91</v>
      </c>
      <c r="D39" s="26">
        <v>1191.9000000000001</v>
      </c>
      <c r="E39" s="22">
        <v>2132.6</v>
      </c>
      <c r="F39" s="71" t="s">
        <v>144</v>
      </c>
    </row>
    <row r="40" spans="1:6" ht="15" customHeight="1" x14ac:dyDescent="0.2">
      <c r="B40" s="31" t="s">
        <v>53</v>
      </c>
      <c r="C40" s="36" t="s">
        <v>54</v>
      </c>
      <c r="D40" s="25">
        <v>50</v>
      </c>
      <c r="E40" s="24">
        <v>11.4</v>
      </c>
      <c r="F40" s="25">
        <f t="shared" si="1"/>
        <v>22.8</v>
      </c>
    </row>
    <row r="41" spans="1:6" ht="15" customHeight="1" x14ac:dyDescent="0.2">
      <c r="A41" s="3"/>
      <c r="B41" s="31" t="s">
        <v>51</v>
      </c>
      <c r="C41" s="36" t="s">
        <v>52</v>
      </c>
      <c r="D41" s="18">
        <v>978.4</v>
      </c>
      <c r="E41" s="21">
        <v>936.7</v>
      </c>
      <c r="F41" s="18">
        <f t="shared" si="1"/>
        <v>95.737939493049879</v>
      </c>
    </row>
    <row r="42" spans="1:6" ht="15.75" customHeight="1" x14ac:dyDescent="0.2">
      <c r="B42" s="31" t="s">
        <v>62</v>
      </c>
      <c r="C42" s="34" t="s">
        <v>17</v>
      </c>
      <c r="D42" s="25">
        <f>SUM(D43:D44)</f>
        <v>772.40000000000009</v>
      </c>
      <c r="E42" s="25">
        <f>SUM(E43:E44)</f>
        <v>507.5</v>
      </c>
      <c r="F42" s="18">
        <f t="shared" si="1"/>
        <v>65.704298291040899</v>
      </c>
    </row>
    <row r="43" spans="1:6" ht="25.5" x14ac:dyDescent="0.2">
      <c r="B43" s="31" t="s">
        <v>85</v>
      </c>
      <c r="C43" s="38" t="s">
        <v>76</v>
      </c>
      <c r="D43" s="26">
        <v>0</v>
      </c>
      <c r="E43" s="22">
        <v>24.4</v>
      </c>
      <c r="F43" s="28"/>
    </row>
    <row r="44" spans="1:6" ht="18" customHeight="1" x14ac:dyDescent="0.2">
      <c r="B44" s="31" t="s">
        <v>86</v>
      </c>
      <c r="C44" s="38" t="s">
        <v>77</v>
      </c>
      <c r="D44" s="69">
        <f>SUM(D45:D46)</f>
        <v>772.40000000000009</v>
      </c>
      <c r="E44" s="69">
        <f>SUM(E45:E46)</f>
        <v>483.1</v>
      </c>
      <c r="F44" s="25">
        <f t="shared" si="1"/>
        <v>62.545313309166225</v>
      </c>
    </row>
    <row r="45" spans="1:6" ht="18" customHeight="1" x14ac:dyDescent="0.2">
      <c r="B45" s="31"/>
      <c r="C45" s="38" t="s">
        <v>141</v>
      </c>
      <c r="D45" s="26">
        <v>399.8</v>
      </c>
      <c r="E45" s="22">
        <v>399.8</v>
      </c>
      <c r="F45" s="25">
        <f t="shared" si="1"/>
        <v>100</v>
      </c>
    </row>
    <row r="46" spans="1:6" ht="18" customHeight="1" x14ac:dyDescent="0.2">
      <c r="B46" s="31"/>
      <c r="C46" s="38" t="s">
        <v>140</v>
      </c>
      <c r="D46" s="26">
        <v>372.6</v>
      </c>
      <c r="E46" s="22">
        <v>83.3</v>
      </c>
      <c r="F46" s="25">
        <f t="shared" si="1"/>
        <v>22.356414385399891</v>
      </c>
    </row>
    <row r="47" spans="1:6" ht="18.75" customHeight="1" x14ac:dyDescent="0.25">
      <c r="B47" s="31"/>
      <c r="C47" s="41" t="s">
        <v>45</v>
      </c>
      <c r="D47" s="18">
        <f>SUM(D48+D56+D55)</f>
        <v>406891.6</v>
      </c>
      <c r="E47" s="18">
        <f>SUM(E48+E56+E55)</f>
        <v>265534.59999999998</v>
      </c>
      <c r="F47" s="18">
        <f t="shared" ref="F47:F56" si="2">E47*100/D47</f>
        <v>65.259297562299139</v>
      </c>
    </row>
    <row r="48" spans="1:6" ht="33" customHeight="1" x14ac:dyDescent="0.2">
      <c r="B48" s="31" t="s">
        <v>18</v>
      </c>
      <c r="C48" s="42" t="s">
        <v>78</v>
      </c>
      <c r="D48" s="18">
        <f>SUM(D49+D52+D53+D54)</f>
        <v>410973.39999999997</v>
      </c>
      <c r="E48" s="18">
        <f>SUM(E49+E52+E53+E54)</f>
        <v>269616.39999999997</v>
      </c>
      <c r="F48" s="18">
        <f t="shared" si="2"/>
        <v>65.604343249465771</v>
      </c>
    </row>
    <row r="49" spans="2:7" ht="27.75" customHeight="1" x14ac:dyDescent="0.2">
      <c r="B49" s="31" t="s">
        <v>47</v>
      </c>
      <c r="C49" s="35" t="s">
        <v>19</v>
      </c>
      <c r="D49" s="23">
        <f>D50+D51</f>
        <v>19543.3</v>
      </c>
      <c r="E49" s="23">
        <f>E50+E51</f>
        <v>19543.3</v>
      </c>
      <c r="F49" s="20">
        <f t="shared" si="2"/>
        <v>100</v>
      </c>
      <c r="G49" s="3"/>
    </row>
    <row r="50" spans="2:7" ht="16.5" customHeight="1" x14ac:dyDescent="0.2">
      <c r="B50" s="31" t="s">
        <v>57</v>
      </c>
      <c r="C50" s="35" t="s">
        <v>61</v>
      </c>
      <c r="D50" s="23">
        <v>5767.7</v>
      </c>
      <c r="E50" s="19">
        <v>5767.7</v>
      </c>
      <c r="F50" s="20">
        <f t="shared" si="2"/>
        <v>100</v>
      </c>
      <c r="G50" s="3"/>
    </row>
    <row r="51" spans="2:7" ht="27.75" customHeight="1" x14ac:dyDescent="0.2">
      <c r="B51" s="31" t="s">
        <v>73</v>
      </c>
      <c r="C51" s="35" t="s">
        <v>72</v>
      </c>
      <c r="D51" s="23">
        <v>13775.6</v>
      </c>
      <c r="E51" s="19">
        <v>13775.6</v>
      </c>
      <c r="F51" s="20">
        <f t="shared" si="2"/>
        <v>100</v>
      </c>
      <c r="G51" s="3"/>
    </row>
    <row r="52" spans="2:7" ht="24.75" customHeight="1" x14ac:dyDescent="0.2">
      <c r="B52" s="31" t="s">
        <v>48</v>
      </c>
      <c r="C52" s="39" t="s">
        <v>67</v>
      </c>
      <c r="D52" s="65">
        <v>98384.2</v>
      </c>
      <c r="E52" s="19">
        <v>55744.9</v>
      </c>
      <c r="F52" s="20">
        <f t="shared" si="2"/>
        <v>56.660419051026487</v>
      </c>
      <c r="G52" s="3"/>
    </row>
    <row r="53" spans="2:7" ht="24.75" customHeight="1" x14ac:dyDescent="0.2">
      <c r="B53" s="31" t="s">
        <v>66</v>
      </c>
      <c r="C53" s="39" t="s">
        <v>68</v>
      </c>
      <c r="D53" s="65">
        <v>290191.59999999998</v>
      </c>
      <c r="E53" s="19">
        <v>191473.9</v>
      </c>
      <c r="F53" s="20">
        <f t="shared" si="2"/>
        <v>65.981889206992903</v>
      </c>
      <c r="G53" s="3"/>
    </row>
    <row r="54" spans="2:7" ht="24.75" customHeight="1" x14ac:dyDescent="0.2">
      <c r="B54" s="31" t="s">
        <v>143</v>
      </c>
      <c r="C54" s="39" t="s">
        <v>142</v>
      </c>
      <c r="D54" s="65">
        <v>2854.3</v>
      </c>
      <c r="E54" s="19">
        <v>2854.3</v>
      </c>
      <c r="F54" s="20">
        <f t="shared" si="2"/>
        <v>100</v>
      </c>
      <c r="G54" s="3"/>
    </row>
    <row r="55" spans="2:7" ht="24.75" customHeight="1" x14ac:dyDescent="0.2">
      <c r="B55" s="31" t="s">
        <v>139</v>
      </c>
      <c r="C55" s="39" t="s">
        <v>138</v>
      </c>
      <c r="D55" s="65">
        <v>4.8</v>
      </c>
      <c r="E55" s="19">
        <v>4.8</v>
      </c>
      <c r="F55" s="20">
        <f t="shared" si="2"/>
        <v>100</v>
      </c>
      <c r="G55" s="3"/>
    </row>
    <row r="56" spans="2:7" ht="15.75" customHeight="1" thickBot="1" x14ac:dyDescent="0.25">
      <c r="B56" s="31" t="s">
        <v>102</v>
      </c>
      <c r="C56" s="39" t="s">
        <v>103</v>
      </c>
      <c r="D56" s="19">
        <v>-4086.6</v>
      </c>
      <c r="E56" s="19">
        <v>-4086.6</v>
      </c>
      <c r="F56" s="20">
        <f t="shared" si="2"/>
        <v>100</v>
      </c>
      <c r="G56" s="3"/>
    </row>
    <row r="57" spans="2:7" ht="18" customHeight="1" thickBot="1" x14ac:dyDescent="0.25">
      <c r="B57" s="29"/>
      <c r="C57" s="53" t="s">
        <v>46</v>
      </c>
      <c r="D57" s="54">
        <f>SUM(D6)</f>
        <v>656385.79999999993</v>
      </c>
      <c r="E57" s="54">
        <f>SUM(E6)</f>
        <v>393985.5</v>
      </c>
      <c r="F57" s="55">
        <f t="shared" ref="F57:F62" si="3">E57*100/D57</f>
        <v>60.023464858624308</v>
      </c>
    </row>
    <row r="58" spans="2:7" ht="17.25" customHeight="1" x14ac:dyDescent="0.2">
      <c r="B58" s="50"/>
      <c r="C58" s="51" t="s">
        <v>20</v>
      </c>
      <c r="D58" s="52">
        <f>SUM(D85)</f>
        <v>738926.79999999993</v>
      </c>
      <c r="E58" s="52">
        <f>SUM(E85)</f>
        <v>432834.8</v>
      </c>
      <c r="F58" s="30">
        <f t="shared" si="3"/>
        <v>58.576140424193582</v>
      </c>
    </row>
    <row r="59" spans="2:7" ht="16.5" customHeight="1" x14ac:dyDescent="0.2">
      <c r="B59" s="43" t="s">
        <v>21</v>
      </c>
      <c r="C59" s="44" t="s">
        <v>22</v>
      </c>
      <c r="D59" s="18">
        <v>64953.4</v>
      </c>
      <c r="E59" s="21">
        <v>36252.1</v>
      </c>
      <c r="F59" s="18">
        <f t="shared" si="3"/>
        <v>55.812474789618399</v>
      </c>
    </row>
    <row r="60" spans="2:7" ht="16.5" x14ac:dyDescent="0.2">
      <c r="B60" s="43" t="s">
        <v>63</v>
      </c>
      <c r="C60" s="45" t="s">
        <v>64</v>
      </c>
      <c r="D60" s="25">
        <v>0</v>
      </c>
      <c r="E60" s="24">
        <v>0</v>
      </c>
      <c r="F60" s="26">
        <v>0</v>
      </c>
    </row>
    <row r="61" spans="2:7" ht="32.25" customHeight="1" x14ac:dyDescent="0.2">
      <c r="B61" s="43" t="s">
        <v>23</v>
      </c>
      <c r="C61" s="46" t="s">
        <v>24</v>
      </c>
      <c r="D61" s="18">
        <v>0</v>
      </c>
      <c r="E61" s="21">
        <v>0</v>
      </c>
      <c r="F61" s="26">
        <v>0</v>
      </c>
    </row>
    <row r="62" spans="2:7" ht="15" customHeight="1" x14ac:dyDescent="0.2">
      <c r="B62" s="43" t="s">
        <v>25</v>
      </c>
      <c r="C62" s="46" t="s">
        <v>26</v>
      </c>
      <c r="D62" s="18">
        <f>SUM(D64:D67)</f>
        <v>27628.2</v>
      </c>
      <c r="E62" s="18">
        <f>SUM(E64:E67)</f>
        <v>7859.3</v>
      </c>
      <c r="F62" s="18">
        <f t="shared" si="3"/>
        <v>28.446659572465812</v>
      </c>
    </row>
    <row r="63" spans="2:7" ht="12.75" customHeight="1" x14ac:dyDescent="0.2">
      <c r="B63" s="73" t="s">
        <v>100</v>
      </c>
      <c r="C63" s="73"/>
      <c r="D63" s="23"/>
      <c r="E63" s="19"/>
      <c r="F63" s="23"/>
    </row>
    <row r="64" spans="2:7" ht="13.5" hidden="1" customHeight="1" x14ac:dyDescent="0.2">
      <c r="B64" s="64"/>
      <c r="C64" s="63"/>
      <c r="D64" s="23"/>
      <c r="E64" s="19"/>
      <c r="F64" s="23"/>
    </row>
    <row r="65" spans="2:6" ht="16.5" customHeight="1" x14ac:dyDescent="0.2">
      <c r="B65" s="47" t="s">
        <v>27</v>
      </c>
      <c r="C65" s="48" t="s">
        <v>28</v>
      </c>
      <c r="D65" s="26">
        <v>14099</v>
      </c>
      <c r="E65" s="22">
        <v>2288</v>
      </c>
      <c r="F65" s="26">
        <f>E65*100/D65</f>
        <v>16.22810128377899</v>
      </c>
    </row>
    <row r="66" spans="2:6" ht="16.5" customHeight="1" x14ac:dyDescent="0.2">
      <c r="B66" s="47" t="s">
        <v>119</v>
      </c>
      <c r="C66" s="48" t="s">
        <v>120</v>
      </c>
      <c r="D66" s="26">
        <v>9946.9</v>
      </c>
      <c r="E66" s="22">
        <v>5460.8</v>
      </c>
      <c r="F66" s="26">
        <f>E66*100/D66</f>
        <v>54.899516432255275</v>
      </c>
    </row>
    <row r="67" spans="2:6" ht="17.25" customHeight="1" x14ac:dyDescent="0.2">
      <c r="B67" s="47" t="s">
        <v>74</v>
      </c>
      <c r="C67" s="48" t="s">
        <v>75</v>
      </c>
      <c r="D67" s="26">
        <v>3582.3</v>
      </c>
      <c r="E67" s="22">
        <v>110.5</v>
      </c>
      <c r="F67" s="26">
        <f>E67*100/D67</f>
        <v>3.0846104458029755</v>
      </c>
    </row>
    <row r="68" spans="2:6" ht="16.5" customHeight="1" x14ac:dyDescent="0.2">
      <c r="B68" s="43" t="s">
        <v>29</v>
      </c>
      <c r="C68" s="46" t="s">
        <v>30</v>
      </c>
      <c r="D68" s="49">
        <f>SUM(D70:D73)</f>
        <v>139540.1</v>
      </c>
      <c r="E68" s="49">
        <f>SUM(E70:E73)</f>
        <v>70313</v>
      </c>
      <c r="F68" s="18">
        <f>E68*100/D68</f>
        <v>50.389099620825839</v>
      </c>
    </row>
    <row r="69" spans="2:6" ht="15.75" x14ac:dyDescent="0.2">
      <c r="B69" s="85" t="s">
        <v>101</v>
      </c>
      <c r="C69" s="85"/>
      <c r="D69" s="23"/>
      <c r="E69" s="19"/>
      <c r="F69" s="23"/>
    </row>
    <row r="70" spans="2:6" ht="18" customHeight="1" x14ac:dyDescent="0.2">
      <c r="B70" s="47" t="s">
        <v>31</v>
      </c>
      <c r="C70" s="48" t="s">
        <v>32</v>
      </c>
      <c r="D70" s="23">
        <v>67883.100000000006</v>
      </c>
      <c r="E70" s="19">
        <v>33963.599999999999</v>
      </c>
      <c r="F70" s="26">
        <v>0</v>
      </c>
    </row>
    <row r="71" spans="2:6" ht="15" customHeight="1" x14ac:dyDescent="0.2">
      <c r="B71" s="47" t="s">
        <v>33</v>
      </c>
      <c r="C71" s="48" t="s">
        <v>34</v>
      </c>
      <c r="D71" s="65">
        <v>49305</v>
      </c>
      <c r="E71" s="19">
        <v>32630.9</v>
      </c>
      <c r="F71" s="26">
        <f t="shared" ref="F71:F76" si="4">E71*100/D71</f>
        <v>66.181725991278782</v>
      </c>
    </row>
    <row r="72" spans="2:6" ht="15" customHeight="1" x14ac:dyDescent="0.2">
      <c r="B72" s="47" t="s">
        <v>69</v>
      </c>
      <c r="C72" s="48" t="s">
        <v>70</v>
      </c>
      <c r="D72" s="65">
        <v>4572</v>
      </c>
      <c r="E72" s="19">
        <v>2218.5</v>
      </c>
      <c r="F72" s="26">
        <f t="shared" si="4"/>
        <v>48.523622047244096</v>
      </c>
    </row>
    <row r="73" spans="2:6" ht="15" customHeight="1" x14ac:dyDescent="0.2">
      <c r="B73" s="47" t="s">
        <v>123</v>
      </c>
      <c r="C73" s="48" t="s">
        <v>147</v>
      </c>
      <c r="D73" s="65">
        <v>17780</v>
      </c>
      <c r="E73" s="19">
        <v>1500</v>
      </c>
      <c r="F73" s="26">
        <v>0</v>
      </c>
    </row>
    <row r="74" spans="2:6" ht="15" customHeight="1" x14ac:dyDescent="0.2">
      <c r="B74" s="47" t="s">
        <v>121</v>
      </c>
      <c r="C74" s="45" t="s">
        <v>122</v>
      </c>
      <c r="D74" s="66">
        <v>4466.7</v>
      </c>
      <c r="E74" s="24">
        <v>4466.7</v>
      </c>
      <c r="F74" s="25">
        <v>0</v>
      </c>
    </row>
    <row r="75" spans="2:6" ht="18.75" customHeight="1" x14ac:dyDescent="0.2">
      <c r="B75" s="43" t="s">
        <v>35</v>
      </c>
      <c r="C75" s="46" t="s">
        <v>36</v>
      </c>
      <c r="D75" s="67">
        <v>274867</v>
      </c>
      <c r="E75" s="21">
        <v>171583.1</v>
      </c>
      <c r="F75" s="18">
        <f t="shared" si="4"/>
        <v>62.424045083622261</v>
      </c>
    </row>
    <row r="76" spans="2:6" ht="31.5" customHeight="1" x14ac:dyDescent="0.2">
      <c r="B76" s="43" t="s">
        <v>37</v>
      </c>
      <c r="C76" s="46" t="s">
        <v>38</v>
      </c>
      <c r="D76" s="18">
        <v>40976.300000000003</v>
      </c>
      <c r="E76" s="21">
        <v>23037.4</v>
      </c>
      <c r="F76" s="18">
        <f t="shared" si="4"/>
        <v>56.221279129643229</v>
      </c>
    </row>
    <row r="77" spans="2:6" ht="16.5" hidden="1" x14ac:dyDescent="0.2">
      <c r="B77" s="43"/>
      <c r="C77" s="46"/>
      <c r="D77" s="18"/>
      <c r="E77" s="18"/>
      <c r="F77" s="18"/>
    </row>
    <row r="78" spans="2:6" ht="15.75" hidden="1" x14ac:dyDescent="0.2">
      <c r="B78" s="72"/>
      <c r="C78" s="72"/>
      <c r="D78" s="23"/>
      <c r="E78" s="19"/>
      <c r="F78" s="23"/>
    </row>
    <row r="79" spans="2:6" ht="17.25" hidden="1" customHeight="1" x14ac:dyDescent="0.2">
      <c r="B79" s="47"/>
      <c r="C79" s="48"/>
      <c r="D79" s="20"/>
      <c r="E79" s="27"/>
      <c r="F79" s="26"/>
    </row>
    <row r="80" spans="2:6" ht="32.25" hidden="1" customHeight="1" x14ac:dyDescent="0.2">
      <c r="B80" s="47"/>
      <c r="C80" s="48"/>
      <c r="D80" s="20"/>
      <c r="E80" s="27"/>
      <c r="F80" s="26"/>
    </row>
    <row r="81" spans="1:7" ht="17.25" customHeight="1" x14ac:dyDescent="0.2">
      <c r="B81" s="43">
        <v>1000</v>
      </c>
      <c r="C81" s="46" t="s">
        <v>39</v>
      </c>
      <c r="D81" s="18">
        <v>176468.4</v>
      </c>
      <c r="E81" s="21">
        <v>114251.1</v>
      </c>
      <c r="F81" s="18">
        <f>E81*100/D81</f>
        <v>64.743092814350902</v>
      </c>
    </row>
    <row r="82" spans="1:7" ht="17.25" customHeight="1" x14ac:dyDescent="0.2">
      <c r="B82" s="43" t="s">
        <v>94</v>
      </c>
      <c r="C82" s="46" t="s">
        <v>95</v>
      </c>
      <c r="D82" s="18">
        <v>2902</v>
      </c>
      <c r="E82" s="21">
        <v>2022.6</v>
      </c>
      <c r="F82" s="18">
        <f>E82*100/D82</f>
        <v>69.696760854583047</v>
      </c>
    </row>
    <row r="83" spans="1:7" ht="17.25" customHeight="1" x14ac:dyDescent="0.2">
      <c r="B83" s="43" t="s">
        <v>96</v>
      </c>
      <c r="C83" s="46" t="s">
        <v>97</v>
      </c>
      <c r="D83" s="18">
        <v>1206</v>
      </c>
      <c r="E83" s="21">
        <v>475</v>
      </c>
      <c r="F83" s="18">
        <f>E83*100/D83</f>
        <v>39.386401326699833</v>
      </c>
    </row>
    <row r="84" spans="1:7" ht="33" x14ac:dyDescent="0.2">
      <c r="B84" s="56" t="s">
        <v>98</v>
      </c>
      <c r="C84" s="57" t="s">
        <v>99</v>
      </c>
      <c r="D84" s="58">
        <v>5918.7</v>
      </c>
      <c r="E84" s="59">
        <v>2574.5</v>
      </c>
      <c r="F84" s="58">
        <f>E84*100/D84</f>
        <v>43.497727541520945</v>
      </c>
    </row>
    <row r="85" spans="1:7" ht="18.75" x14ac:dyDescent="0.2">
      <c r="B85" s="90"/>
      <c r="C85" s="91" t="s">
        <v>40</v>
      </c>
      <c r="D85" s="18">
        <f>SUM(D59+D60+D61+D62+D68+D75+D76+D77+D81+D82+D83+D84+D74)</f>
        <v>738926.79999999993</v>
      </c>
      <c r="E85" s="18">
        <f>SUM(E59+E60+E61+E62+E68+E75+E76+E77+E81+E82+E83+E84+E74)</f>
        <v>432834.8</v>
      </c>
      <c r="F85" s="18">
        <f>E85*100/D85</f>
        <v>58.576140424193582</v>
      </c>
    </row>
    <row r="86" spans="1:7" ht="25.5" x14ac:dyDescent="0.2">
      <c r="B86" s="60"/>
      <c r="C86" s="61" t="s">
        <v>41</v>
      </c>
      <c r="D86" s="62">
        <f>SUM(D57-D85)</f>
        <v>-82541</v>
      </c>
      <c r="E86" s="62">
        <f>SUM(E57-E85)</f>
        <v>-38849.299999999988</v>
      </c>
      <c r="F86" s="30"/>
    </row>
    <row r="87" spans="1:7" ht="23.25" customHeight="1" x14ac:dyDescent="0.2">
      <c r="B87" s="74"/>
      <c r="C87" s="75"/>
      <c r="D87" s="75"/>
      <c r="E87" s="75"/>
      <c r="F87" s="75"/>
    </row>
    <row r="88" spans="1:7" ht="52.5" customHeight="1" x14ac:dyDescent="0.2">
      <c r="A88" s="76" t="s">
        <v>124</v>
      </c>
      <c r="B88" s="76"/>
      <c r="C88" s="76"/>
      <c r="D88" s="76"/>
      <c r="E88" s="76"/>
      <c r="F88" s="76"/>
      <c r="G88" s="76"/>
    </row>
    <row r="89" spans="1:7" ht="42.75" customHeight="1" x14ac:dyDescent="0.2">
      <c r="A89" s="4"/>
      <c r="B89" s="9"/>
      <c r="C89" s="10"/>
      <c r="D89" s="11"/>
      <c r="E89" s="15"/>
      <c r="F89" s="11"/>
    </row>
    <row r="90" spans="1:7" x14ac:dyDescent="0.2">
      <c r="A90" s="4"/>
      <c r="B90" s="9"/>
      <c r="C90" s="10"/>
      <c r="D90" s="11"/>
      <c r="E90" s="15"/>
      <c r="F90" s="11"/>
    </row>
    <row r="91" spans="1:7" x14ac:dyDescent="0.2">
      <c r="A91" s="4"/>
      <c r="B91" s="9"/>
      <c r="C91" s="10"/>
      <c r="D91" s="11"/>
      <c r="E91" s="15"/>
      <c r="F91" s="11"/>
    </row>
    <row r="92" spans="1:7" ht="15" x14ac:dyDescent="0.2">
      <c r="A92" s="4"/>
      <c r="B92" s="17"/>
      <c r="C92" s="17"/>
      <c r="D92" s="17"/>
      <c r="E92" s="17"/>
      <c r="F92" s="17"/>
    </row>
    <row r="93" spans="1:7" ht="15" x14ac:dyDescent="0.2">
      <c r="A93" s="4"/>
      <c r="B93" s="12"/>
      <c r="C93" s="13"/>
      <c r="D93" s="14"/>
      <c r="E93" s="16"/>
      <c r="F93" s="14"/>
      <c r="G93" s="14"/>
    </row>
    <row r="94" spans="1:7" x14ac:dyDescent="0.2">
      <c r="A94" s="4"/>
      <c r="B94" s="6"/>
      <c r="C94" s="6"/>
    </row>
    <row r="95" spans="1:7" x14ac:dyDescent="0.2">
      <c r="A95" s="4"/>
      <c r="C95" s="8"/>
    </row>
    <row r="96" spans="1:7" x14ac:dyDescent="0.2">
      <c r="A96" s="4"/>
    </row>
    <row r="97" spans="1:3" x14ac:dyDescent="0.2">
      <c r="A97" s="4"/>
    </row>
    <row r="99" spans="1:3" ht="18.75" customHeight="1" x14ac:dyDescent="0.2"/>
    <row r="100" spans="1:3" ht="25.5" customHeight="1" x14ac:dyDescent="0.2">
      <c r="A100" s="7"/>
    </row>
    <row r="102" spans="1:3" x14ac:dyDescent="0.2">
      <c r="C102" s="5"/>
    </row>
    <row r="103" spans="1:3" x14ac:dyDescent="0.2">
      <c r="C103" s="5"/>
    </row>
    <row r="104" spans="1:3" x14ac:dyDescent="0.2">
      <c r="C104" s="5"/>
    </row>
    <row r="105" spans="1:3" x14ac:dyDescent="0.2">
      <c r="C105" s="5"/>
    </row>
    <row r="106" spans="1:3" x14ac:dyDescent="0.2">
      <c r="C106" s="5"/>
    </row>
    <row r="107" spans="1:3" x14ac:dyDescent="0.2">
      <c r="C107" s="5"/>
    </row>
    <row r="108" spans="1:3" x14ac:dyDescent="0.2">
      <c r="C108" s="5"/>
    </row>
    <row r="109" spans="1:3" x14ac:dyDescent="0.2">
      <c r="C109" s="5"/>
    </row>
    <row r="110" spans="1:3" x14ac:dyDescent="0.2">
      <c r="C110" s="5"/>
    </row>
    <row r="111" spans="1:3" x14ac:dyDescent="0.2">
      <c r="C111" s="5"/>
    </row>
    <row r="112" spans="1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</sheetData>
  <mergeCells count="9">
    <mergeCell ref="B63:C63"/>
    <mergeCell ref="B87:F87"/>
    <mergeCell ref="A88:G88"/>
    <mergeCell ref="B2:F3"/>
    <mergeCell ref="B4:C5"/>
    <mergeCell ref="F4:F5"/>
    <mergeCell ref="B69:C69"/>
    <mergeCell ref="D4:D5"/>
    <mergeCell ref="E4:E5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2014-08-11T08:44:53Z</cp:lastPrinted>
  <dcterms:created xsi:type="dcterms:W3CDTF">2005-02-24T04:25:28Z</dcterms:created>
  <dcterms:modified xsi:type="dcterms:W3CDTF">2014-08-11T12:22:18Z</dcterms:modified>
</cp:coreProperties>
</file>