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D20" i="1"/>
  <c r="E7" i="1"/>
  <c r="E49" i="1"/>
  <c r="E40" i="1" l="1"/>
  <c r="E39" i="1" s="1"/>
  <c r="E36" i="1"/>
  <c r="E31" i="1"/>
  <c r="E24" i="1"/>
  <c r="E16" i="1"/>
  <c r="E13" i="1"/>
  <c r="E11" i="1"/>
  <c r="E8" i="1"/>
  <c r="F100" i="1" l="1"/>
  <c r="F98" i="1"/>
  <c r="F30" i="1"/>
  <c r="F29" i="1"/>
  <c r="D11" i="1"/>
  <c r="F62" i="1"/>
  <c r="F61" i="1"/>
  <c r="F60" i="1"/>
  <c r="F57" i="1"/>
  <c r="F56" i="1"/>
  <c r="F55" i="1"/>
  <c r="F54" i="1"/>
  <c r="F53" i="1"/>
  <c r="F52" i="1"/>
  <c r="E99" i="1"/>
  <c r="E97" i="1"/>
  <c r="F96" i="1"/>
  <c r="F95" i="1"/>
  <c r="E94" i="1"/>
  <c r="F93" i="1"/>
  <c r="F92" i="1"/>
  <c r="F91" i="1"/>
  <c r="F90" i="1"/>
  <c r="F89" i="1"/>
  <c r="E88" i="1"/>
  <c r="F78" i="1"/>
  <c r="F75" i="1"/>
  <c r="F74" i="1"/>
  <c r="F80" i="1"/>
  <c r="F79" i="1"/>
  <c r="F77" i="1"/>
  <c r="F83" i="1"/>
  <c r="F82" i="1"/>
  <c r="D74" i="1" l="1"/>
  <c r="D88" i="1"/>
  <c r="D97" i="1"/>
  <c r="D99" i="1"/>
  <c r="D94" i="1"/>
  <c r="E81" i="1"/>
  <c r="D81" i="1"/>
  <c r="E76" i="1"/>
  <c r="D76" i="1"/>
  <c r="E59" i="1" l="1"/>
  <c r="D59" i="1"/>
  <c r="E51" i="1"/>
  <c r="D51" i="1"/>
  <c r="E63" i="1" l="1"/>
  <c r="F64" i="1" l="1"/>
  <c r="D63" i="1"/>
  <c r="F47" i="1" l="1"/>
  <c r="F48" i="1" l="1"/>
  <c r="E68" i="1" l="1"/>
  <c r="D68" i="1"/>
  <c r="F28" i="1" l="1"/>
  <c r="F27" i="1"/>
  <c r="F26" i="1"/>
  <c r="F25" i="1"/>
  <c r="F66" i="1"/>
  <c r="D24" i="1"/>
  <c r="F43" i="1"/>
  <c r="F9" i="1"/>
  <c r="D16" i="1"/>
  <c r="F18" i="1"/>
  <c r="E84" i="1"/>
  <c r="E101" i="1" s="1"/>
  <c r="D40" i="1"/>
  <c r="D39" i="1" s="1"/>
  <c r="F99" i="1"/>
  <c r="F97" i="1"/>
  <c r="F94" i="1"/>
  <c r="D8" i="1"/>
  <c r="D13" i="1"/>
  <c r="D31" i="1"/>
  <c r="D36" i="1"/>
  <c r="F33" i="1"/>
  <c r="F32" i="1"/>
  <c r="F17" i="1"/>
  <c r="F16" i="1"/>
  <c r="F46" i="1"/>
  <c r="F59" i="1"/>
  <c r="F67" i="1"/>
  <c r="F31" i="1"/>
  <c r="F72" i="1"/>
  <c r="F58" i="1"/>
  <c r="F45" i="1"/>
  <c r="F22" i="1"/>
  <c r="F86" i="1"/>
  <c r="F88" i="1"/>
  <c r="F84" i="1"/>
  <c r="F81" i="1"/>
  <c r="F76" i="1"/>
  <c r="F70" i="1"/>
  <c r="F68" i="1"/>
  <c r="F65" i="1"/>
  <c r="F63" i="1"/>
  <c r="F51" i="1"/>
  <c r="F44" i="1"/>
  <c r="F23" i="1"/>
  <c r="F21" i="1"/>
  <c r="B9" i="2"/>
  <c r="F42" i="1"/>
  <c r="F41" i="1"/>
  <c r="F35" i="1"/>
  <c r="F34" i="1"/>
  <c r="F24" i="1"/>
  <c r="F20" i="1"/>
  <c r="F15" i="1"/>
  <c r="F14" i="1"/>
  <c r="F13" i="1"/>
  <c r="F12" i="1"/>
  <c r="F11" i="1"/>
  <c r="F10" i="1"/>
  <c r="F8" i="1"/>
  <c r="D7" i="1" l="1"/>
  <c r="D49" i="1" s="1"/>
  <c r="D101" i="1"/>
  <c r="E102" i="1"/>
  <c r="F101" i="1"/>
  <c r="F40" i="1"/>
  <c r="F7" i="1" l="1"/>
  <c r="F39" i="1"/>
  <c r="F49" i="1"/>
  <c r="D102" i="1"/>
</calcChain>
</file>

<file path=xl/sharedStrings.xml><?xml version="1.0" encoding="utf-8"?>
<sst xmlns="http://schemas.openxmlformats.org/spreadsheetml/2006/main" count="186" uniqueCount="186">
  <si>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</si>
  <si>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</si>
  <si>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</si>
  <si>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</si>
  <si>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</si>
  <si>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</si>
  <si>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</si>
  <si>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</si>
  <si>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</si>
  <si>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</si>
  <si>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</si>
  <si>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</si>
  <si>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</si>
  <si>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</si>
  <si>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</si>
  <si>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</si>
  <si>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</si>
  <si>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</si>
  <si>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</si>
  <si>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</si>
  <si>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</si>
  <si>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</si>
  <si>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</si>
  <si>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</si>
  <si>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</si>
  <si>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</si>
  <si>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</si>
  <si>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</si>
  <si>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</si>
  <si>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</si>
  <si>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</si>
  <si>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</si>
  <si>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</si>
  <si>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</si>
  <si>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</si>
  <si>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</si>
  <si>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0900</t>
  </si>
  <si>
    <t>0901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</si>
  <si>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</si>
  <si>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</si>
  <si>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</si>
  <si>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</si>
  <si>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</si>
  <si>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</si>
  <si>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</si>
  <si>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</si>
  <si>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</si>
  <si>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</si>
  <si>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</si>
  <si>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</si>
  <si>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</si>
  <si>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</si>
  <si>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</si>
  <si>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</si>
  <si>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</si>
  <si>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</si>
  <si>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</si>
  <si>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</si>
  <si>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</si>
  <si>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</si>
  <si>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</si>
  <si>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</si>
  <si>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0200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</si>
  <si>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</si>
  <si>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</si>
  <si>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</si>
  <si>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</si>
  <si>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</si>
  <si>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</si>
  <si>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</si>
  <si>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</si>
  <si>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</si>
  <si>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</si>
  <si>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</si>
  <si>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</si>
  <si>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</si>
  <si>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</si>
  <si>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</si>
  <si>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</si>
  <si>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</si>
  <si>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</si>
  <si>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</si>
  <si>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</si>
  <si>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</si>
  <si>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</si>
  <si>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</si>
  <si>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Стационарная медицинская помощь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</si>
  <si>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</si>
  <si>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</si>
  <si>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</si>
  <si>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</si>
  <si>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</si>
  <si>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</si>
  <si>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</si>
  <si>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</si>
  <si>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</si>
  <si>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</si>
  <si>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</si>
  <si>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</si>
  <si>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</si>
  <si>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</si>
  <si>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</si>
  <si>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</si>
  <si>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</si>
  <si>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</si>
  <si>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</si>
  <si>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</si>
  <si>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</si>
  <si>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</si>
  <si>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</si>
  <si>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</si>
  <si>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</si>
  <si>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</si>
  <si>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</si>
  <si>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</si>
  <si>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</si>
  <si>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</si>
  <si>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</si>
  <si>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</si>
  <si>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</si>
  <si>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</si>
  <si>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Здравоохранение</t>
  </si>
  <si>
    <t>0505</t>
  </si>
  <si>
    <t>2 02 04010 04 0000 151</t>
  </si>
  <si>
    <t>Доходы бюджетов городских округов от возврата бюджетными учреждениями остатков субсидий прошлых лет</t>
  </si>
  <si>
    <t>0405</t>
  </si>
  <si>
    <t>Сельское хозяйство и рыболовство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</si>
  <si>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</si>
  <si>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</si>
  <si>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</si>
  <si>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</si>
  <si>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</si>
  <si>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</si>
  <si>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</si>
  <si>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</si>
  <si>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</si>
  <si>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</si>
  <si>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0309</t>
  </si>
  <si>
    <t>0310</t>
  </si>
  <si>
    <t>0314</t>
  </si>
  <si>
    <t>0113</t>
  </si>
  <si>
    <t>0111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</si>
  <si>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</si>
  <si>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</si>
  <si>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</si>
  <si>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</si>
  <si>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</si>
  <si>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</si>
  <si>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</si>
  <si>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</si>
  <si>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</si>
  <si>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</si>
  <si>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</si>
  <si>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</si>
  <si>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</si>
  <si>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</si>
  <si>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</si>
  <si>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</si>
  <si>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</si>
  <si>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</si>
  <si>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</si>
  <si>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</si>
  <si>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</si>
  <si>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</si>
  <si>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</si>
  <si>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Другие вопросы в области сроедств массовой информации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</si>
  <si>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</si>
  <si>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</si>
  <si>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</si>
  <si>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</si>
  <si>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</si>
  <si>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</si>
  <si>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</si>
  <si>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</si>
  <si>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</si>
  <si>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</si>
  <si>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</si>
  <si>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</si>
  <si>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</si>
  <si>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</si>
  <si>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</si>
  <si>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</si>
  <si>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октября 2013 года                                                                                                                                                             </t>
    </r>
  </si>
  <si>
    <t>Национальная оборона</t>
  </si>
  <si>
    <t>Национальная безопасность и правоохранительная деятельность</t>
  </si>
  <si>
    <t>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</si>
</sst>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4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9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8" fillId="0" borderId="1" xfId="0" applyFont="1" applyBorder="1"/>
    <xf numFmtId="0" fontId="27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9" fillId="0" borderId="3" xfId="0" applyFont="1" applyBorder="1" applyAlignment="1">
      <alignment horizontal="left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49" fontId="32" fillId="0" borderId="1" xfId="0" applyNumberFormat="1" applyFont="1" applyBorder="1" applyAlignment="1">
      <alignment vertical="top" wrapText="1"/>
    </xf>
    <xf numFmtId="49" fontId="31" fillId="0" borderId="1" xfId="0" applyNumberFormat="1" applyFont="1" applyBorder="1" applyAlignment="1">
      <alignment horizontal="justify" vertical="top" wrapText="1"/>
    </xf>
    <xf numFmtId="49" fontId="32" fillId="0" borderId="1" xfId="0" applyNumberFormat="1" applyFont="1" applyBorder="1" applyAlignment="1">
      <alignment horizontal="justify" vertical="top" wrapText="1"/>
    </xf>
    <xf numFmtId="0" fontId="33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2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164" fontId="2" fillId="0" borderId="19" xfId="0" applyNumberFormat="1" applyFont="1" applyBorder="1"/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2" fillId="0" borderId="4" xfId="0" applyNumberFormat="1" applyFont="1" applyBorder="1" applyAlignment="1">
      <alignment horizontal="justify" vertical="top" wrapText="1"/>
    </xf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2" fillId="0" borderId="4" xfId="0" applyNumberFormat="1" applyFont="1" applyFill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topLeftCell="A80" zoomScaleNormal="75" workbookViewId="0">
      <selection activeCell="E101" sqref="E101"/>
    </sheetView>
  </sheetViews>
  <sheetFormatPr defaultRowHeight="12.75" x14ac:dyDescent="0.2"/>
  <cols>
    <col min="1" max="1" width="13.7109375" customWidth="1"/>
    <col min="2" max="2" width="17.85546875" customWidth="1"/>
    <col min="3" max="3" width="48.42578125" customWidth="1"/>
    <col min="4" max="4" width="15" customWidth="1"/>
    <col min="5" max="5" width="14.7109375" style="3" customWidth="1"/>
    <col min="6" max="6" width="13.140625" customWidth="1"/>
    <col min="9" max="9" width="24.7109375" style="3" customWidth="1"/>
  </cols>
  <sheetData>
    <row r="1" spans="1:6" x14ac:dyDescent="0.2">
      <c r="F1" s="1"/>
    </row>
    <row r="2" spans="1:6" x14ac:dyDescent="0.2">
      <c r="B2" s="66" t="s">
        <v>182</v>
      </c>
      <c r="C2" s="67"/>
      <c r="D2" s="67"/>
      <c r="E2" s="67"/>
      <c r="F2" s="67"/>
    </row>
    <row r="3" spans="1:6" ht="30.75" customHeight="1" thickBot="1" x14ac:dyDescent="0.25">
      <c r="B3" s="67"/>
      <c r="C3" s="67"/>
      <c r="D3" s="67"/>
      <c r="E3" s="67"/>
      <c r="F3" s="67"/>
    </row>
    <row r="4" spans="1:6" ht="12.75" customHeight="1" x14ac:dyDescent="0.2">
      <c r="A4" s="2"/>
      <c r="B4" s="68" t="s">
        <v>127</v>
      </c>
      <c r="C4" s="69"/>
      <c r="D4" s="75" t="s">
        <v>0</v>
      </c>
      <c r="E4" s="77" t="s">
        <v>1</v>
      </c>
      <c r="F4" s="72" t="s">
        <v>2</v>
      </c>
    </row>
    <row r="5" spans="1:6" ht="13.5" thickBot="1" x14ac:dyDescent="0.25">
      <c r="A5" s="2"/>
      <c r="B5" s="70"/>
      <c r="C5" s="71"/>
      <c r="D5" s="76"/>
      <c r="E5" s="78"/>
      <c r="F5" s="73"/>
    </row>
    <row r="6" spans="1:6" ht="19.5" customHeight="1" x14ac:dyDescent="0.2">
      <c r="B6" s="79" t="s">
        <v>4</v>
      </c>
      <c r="C6" s="80"/>
      <c r="D6" s="80"/>
      <c r="E6" s="80"/>
      <c r="F6" s="81"/>
    </row>
    <row r="7" spans="1:6" ht="14.25" customHeight="1" x14ac:dyDescent="0.2">
      <c r="B7" s="26" t="s">
        <v>3</v>
      </c>
      <c r="C7" s="28" t="s">
        <v>63</v>
      </c>
      <c r="D7" s="82">
        <f>SUM(D8+D11+D13+D16+D19+D20+D24+D31+D34+D35+D36+D30)</f>
        <v>199925000</v>
      </c>
      <c r="E7" s="82">
        <f>SUM(E8+E11+E13+E16+E19+E20+E24+E31+E34+E35+E36+E30)</f>
        <v>148197145.34</v>
      </c>
      <c r="F7" s="18">
        <f t="shared" ref="F7:F18" si="0">E7*100/D7</f>
        <v>74.126370058772039</v>
      </c>
    </row>
    <row r="8" spans="1:6" ht="15.75" customHeight="1" x14ac:dyDescent="0.2">
      <c r="B8" s="26" t="s">
        <v>48</v>
      </c>
      <c r="C8" s="29" t="s">
        <v>103</v>
      </c>
      <c r="D8" s="84">
        <f>SUM(D9+D10)</f>
        <v>155138400</v>
      </c>
      <c r="E8" s="82">
        <f>E9+E10</f>
        <v>123019150.56999999</v>
      </c>
      <c r="F8" s="18">
        <f t="shared" si="0"/>
        <v>79.296389913780217</v>
      </c>
    </row>
    <row r="9" spans="1:6" ht="14.25" customHeight="1" x14ac:dyDescent="0.2">
      <c r="B9" s="26" t="s">
        <v>5</v>
      </c>
      <c r="C9" s="30" t="s">
        <v>6</v>
      </c>
      <c r="D9" s="85">
        <v>3468500</v>
      </c>
      <c r="E9" s="85">
        <v>7529524.6600000001</v>
      </c>
      <c r="F9" s="19">
        <f t="shared" si="0"/>
        <v>217.08302320887992</v>
      </c>
    </row>
    <row r="10" spans="1:6" ht="17.25" customHeight="1" x14ac:dyDescent="0.2">
      <c r="B10" s="26" t="s">
        <v>7</v>
      </c>
      <c r="C10" s="30" t="s">
        <v>8</v>
      </c>
      <c r="D10" s="85">
        <v>151669900</v>
      </c>
      <c r="E10" s="85">
        <v>115489625.91</v>
      </c>
      <c r="F10" s="19">
        <f t="shared" si="0"/>
        <v>76.145382775356211</v>
      </c>
    </row>
    <row r="11" spans="1:6" ht="17.25" customHeight="1" x14ac:dyDescent="0.2">
      <c r="B11" s="27" t="s">
        <v>40</v>
      </c>
      <c r="C11" s="31" t="s">
        <v>43</v>
      </c>
      <c r="D11" s="84">
        <f>D12</f>
        <v>15306000</v>
      </c>
      <c r="E11" s="82">
        <f>E12</f>
        <v>11214552.460000001</v>
      </c>
      <c r="F11" s="18">
        <f t="shared" si="0"/>
        <v>73.268995557297785</v>
      </c>
    </row>
    <row r="12" spans="1:6" ht="26.25" customHeight="1" x14ac:dyDescent="0.2">
      <c r="B12" s="26" t="s">
        <v>57</v>
      </c>
      <c r="C12" s="30" t="s">
        <v>41</v>
      </c>
      <c r="D12" s="85">
        <v>15306000</v>
      </c>
      <c r="E12" s="85">
        <v>11214552.460000001</v>
      </c>
      <c r="F12" s="19">
        <f t="shared" si="0"/>
        <v>73.268995557297785</v>
      </c>
    </row>
    <row r="13" spans="1:6" x14ac:dyDescent="0.2">
      <c r="B13" s="26" t="s">
        <v>9</v>
      </c>
      <c r="C13" s="31" t="s">
        <v>10</v>
      </c>
      <c r="D13" s="84">
        <f>SUM(D14+D15)</f>
        <v>3055500</v>
      </c>
      <c r="E13" s="82">
        <f>E14+E15</f>
        <v>1652226.12</v>
      </c>
      <c r="F13" s="18">
        <f t="shared" si="0"/>
        <v>54.07383799705449</v>
      </c>
    </row>
    <row r="14" spans="1:6" x14ac:dyDescent="0.2">
      <c r="B14" s="26" t="s">
        <v>58</v>
      </c>
      <c r="C14" s="30" t="s">
        <v>11</v>
      </c>
      <c r="D14" s="85">
        <v>1580500</v>
      </c>
      <c r="E14" s="85">
        <v>787821.56</v>
      </c>
      <c r="F14" s="19">
        <f t="shared" si="0"/>
        <v>49.846349889275544</v>
      </c>
    </row>
    <row r="15" spans="1:6" ht="15.75" customHeight="1" x14ac:dyDescent="0.2">
      <c r="B15" s="26" t="s">
        <v>55</v>
      </c>
      <c r="C15" s="30" t="s">
        <v>42</v>
      </c>
      <c r="D15" s="85">
        <v>1475000</v>
      </c>
      <c r="E15" s="85">
        <v>864404.56</v>
      </c>
      <c r="F15" s="19">
        <f t="shared" si="0"/>
        <v>58.603698983050847</v>
      </c>
    </row>
    <row r="16" spans="1:6" ht="16.5" customHeight="1" x14ac:dyDescent="0.2">
      <c r="B16" s="26" t="s">
        <v>12</v>
      </c>
      <c r="C16" s="31" t="s">
        <v>13</v>
      </c>
      <c r="D16" s="84">
        <f>SUM(D17:D18)</f>
        <v>2547000</v>
      </c>
      <c r="E16" s="84">
        <f>E17+E18</f>
        <v>2576598.39</v>
      </c>
      <c r="F16" s="19">
        <f t="shared" si="0"/>
        <v>101.16208833922262</v>
      </c>
    </row>
    <row r="17" spans="1:6" ht="27.75" customHeight="1" x14ac:dyDescent="0.2">
      <c r="B17" s="32" t="s">
        <v>89</v>
      </c>
      <c r="C17" s="33" t="s">
        <v>88</v>
      </c>
      <c r="D17" s="86">
        <v>2535000</v>
      </c>
      <c r="E17" s="86">
        <v>2576598.39</v>
      </c>
      <c r="F17" s="19">
        <f t="shared" si="0"/>
        <v>101.64096213017751</v>
      </c>
    </row>
    <row r="18" spans="1:6" ht="29.25" customHeight="1" x14ac:dyDescent="0.2">
      <c r="B18" s="32" t="s">
        <v>104</v>
      </c>
      <c r="C18" s="33" t="s">
        <v>105</v>
      </c>
      <c r="D18" s="86">
        <v>12000</v>
      </c>
      <c r="E18" s="86">
        <v>0</v>
      </c>
      <c r="F18" s="19">
        <f t="shared" si="0"/>
        <v>0</v>
      </c>
    </row>
    <row r="19" spans="1:6" ht="49.5" customHeight="1" x14ac:dyDescent="0.2">
      <c r="B19" s="26" t="s">
        <v>14</v>
      </c>
      <c r="C19" s="31" t="s">
        <v>54</v>
      </c>
      <c r="D19" s="84">
        <v>0</v>
      </c>
      <c r="E19" s="84">
        <v>-5804.17</v>
      </c>
      <c r="F19" s="18">
        <v>0</v>
      </c>
    </row>
    <row r="20" spans="1:6" ht="42.75" customHeight="1" x14ac:dyDescent="0.2">
      <c r="B20" s="26" t="s">
        <v>15</v>
      </c>
      <c r="C20" s="31" t="s">
        <v>16</v>
      </c>
      <c r="D20" s="84">
        <f>D21+D22+D23</f>
        <v>10210000</v>
      </c>
      <c r="E20" s="84">
        <f>E21+E22+E23</f>
        <v>5429699.5099999998</v>
      </c>
      <c r="F20" s="18">
        <f t="shared" ref="F20:F35" si="1">E20*100/D20</f>
        <v>53.180210675808034</v>
      </c>
    </row>
    <row r="21" spans="1:6" x14ac:dyDescent="0.2">
      <c r="B21" s="26" t="s">
        <v>80</v>
      </c>
      <c r="C21" s="34" t="s">
        <v>69</v>
      </c>
      <c r="D21" s="85">
        <v>3000000</v>
      </c>
      <c r="E21" s="85">
        <v>2703243.1</v>
      </c>
      <c r="F21" s="21">
        <f t="shared" si="1"/>
        <v>90.108103333333332</v>
      </c>
    </row>
    <row r="22" spans="1:6" ht="25.5" x14ac:dyDescent="0.2">
      <c r="B22" s="26" t="s">
        <v>81</v>
      </c>
      <c r="C22" s="34" t="s">
        <v>78</v>
      </c>
      <c r="D22" s="85">
        <v>1580000</v>
      </c>
      <c r="E22" s="85">
        <v>828059.56</v>
      </c>
      <c r="F22" s="21">
        <f t="shared" si="1"/>
        <v>52.408832911392402</v>
      </c>
    </row>
    <row r="23" spans="1:6" ht="38.25" x14ac:dyDescent="0.2">
      <c r="B23" s="26" t="s">
        <v>82</v>
      </c>
      <c r="C23" s="34" t="s">
        <v>79</v>
      </c>
      <c r="D23" s="85">
        <v>5630000</v>
      </c>
      <c r="E23" s="85">
        <v>1898396.85</v>
      </c>
      <c r="F23" s="21">
        <f t="shared" si="1"/>
        <v>33.719304618117228</v>
      </c>
    </row>
    <row r="24" spans="1:6" ht="25.5" x14ac:dyDescent="0.2">
      <c r="A24" s="3"/>
      <c r="B24" s="35" t="s">
        <v>49</v>
      </c>
      <c r="C24" s="31" t="s">
        <v>87</v>
      </c>
      <c r="D24" s="84">
        <f>SUM(D25:D28)</f>
        <v>568000</v>
      </c>
      <c r="E24" s="84">
        <f>E25+E26+E27+E28</f>
        <v>264876.51</v>
      </c>
      <c r="F24" s="20">
        <f t="shared" si="1"/>
        <v>46.633188380281688</v>
      </c>
    </row>
    <row r="25" spans="1:6" ht="25.5" x14ac:dyDescent="0.2">
      <c r="A25" s="3"/>
      <c r="B25" s="35" t="s">
        <v>106</v>
      </c>
      <c r="C25" s="33" t="s">
        <v>107</v>
      </c>
      <c r="D25" s="86">
        <v>100000</v>
      </c>
      <c r="E25" s="86">
        <v>68556.31</v>
      </c>
      <c r="F25" s="21">
        <f t="shared" si="1"/>
        <v>68.556309999999996</v>
      </c>
    </row>
    <row r="26" spans="1:6" ht="25.5" x14ac:dyDescent="0.2">
      <c r="A26" s="3"/>
      <c r="B26" s="35" t="s">
        <v>108</v>
      </c>
      <c r="C26" s="33" t="s">
        <v>109</v>
      </c>
      <c r="D26" s="86">
        <v>20000</v>
      </c>
      <c r="E26" s="86">
        <v>10976.57</v>
      </c>
      <c r="F26" s="21">
        <f t="shared" si="1"/>
        <v>54.882849999999998</v>
      </c>
    </row>
    <row r="27" spans="1:6" ht="25.5" x14ac:dyDescent="0.2">
      <c r="A27" s="3"/>
      <c r="B27" s="35" t="s">
        <v>110</v>
      </c>
      <c r="C27" s="33" t="s">
        <v>111</v>
      </c>
      <c r="D27" s="86">
        <v>51000</v>
      </c>
      <c r="E27" s="86">
        <v>36969.89</v>
      </c>
      <c r="F27" s="21">
        <f t="shared" si="1"/>
        <v>72.489980392156866</v>
      </c>
    </row>
    <row r="28" spans="1:6" ht="19.5" customHeight="1" x14ac:dyDescent="0.2">
      <c r="B28" s="26" t="s">
        <v>112</v>
      </c>
      <c r="C28" s="33" t="s">
        <v>113</v>
      </c>
      <c r="D28" s="87">
        <v>397000</v>
      </c>
      <c r="E28" s="85">
        <v>148373.74</v>
      </c>
      <c r="F28" s="21">
        <f t="shared" si="1"/>
        <v>37.373738035264481</v>
      </c>
    </row>
    <row r="29" spans="1:6" ht="29.25" customHeight="1" x14ac:dyDescent="0.2">
      <c r="B29" s="26" t="s">
        <v>83</v>
      </c>
      <c r="C29" s="29" t="s">
        <v>116</v>
      </c>
      <c r="D29" s="88">
        <v>4200</v>
      </c>
      <c r="E29" s="88">
        <v>271.97000000000003</v>
      </c>
      <c r="F29" s="19">
        <f t="shared" si="1"/>
        <v>6.4754761904761917</v>
      </c>
    </row>
    <row r="30" spans="1:6" ht="28.5" customHeight="1" x14ac:dyDescent="0.2">
      <c r="B30" s="26" t="s">
        <v>114</v>
      </c>
      <c r="C30" s="30" t="s">
        <v>115</v>
      </c>
      <c r="D30" s="87">
        <v>4200</v>
      </c>
      <c r="E30" s="85">
        <v>271.97000000000003</v>
      </c>
      <c r="F30" s="19">
        <f t="shared" si="1"/>
        <v>6.4754761904761917</v>
      </c>
    </row>
    <row r="31" spans="1:6" ht="28.5" customHeight="1" x14ac:dyDescent="0.2">
      <c r="B31" s="26" t="s">
        <v>59</v>
      </c>
      <c r="C31" s="29" t="s">
        <v>102</v>
      </c>
      <c r="D31" s="89">
        <f>SUM(D32:D33)</f>
        <v>12233900</v>
      </c>
      <c r="E31" s="89">
        <f>SUM(E32:E33)</f>
        <v>3351470.75</v>
      </c>
      <c r="F31" s="22">
        <f t="shared" si="1"/>
        <v>27.394949688978986</v>
      </c>
    </row>
    <row r="32" spans="1:6" ht="15.75" customHeight="1" x14ac:dyDescent="0.2">
      <c r="B32" s="26" t="s">
        <v>92</v>
      </c>
      <c r="C32" s="33" t="s">
        <v>90</v>
      </c>
      <c r="D32" s="90">
        <v>10733900</v>
      </c>
      <c r="E32" s="86">
        <v>3201378.38</v>
      </c>
      <c r="F32" s="23">
        <f t="shared" si="1"/>
        <v>29.824932037749559</v>
      </c>
    </row>
    <row r="33" spans="1:7" ht="17.25" customHeight="1" x14ac:dyDescent="0.2">
      <c r="B33" s="26" t="s">
        <v>93</v>
      </c>
      <c r="C33" s="33" t="s">
        <v>91</v>
      </c>
      <c r="D33" s="90">
        <v>1500000</v>
      </c>
      <c r="E33" s="86">
        <v>150092.37</v>
      </c>
      <c r="F33" s="23">
        <f t="shared" si="1"/>
        <v>10.006157999999999</v>
      </c>
    </row>
    <row r="34" spans="1:7" ht="15" customHeight="1" x14ac:dyDescent="0.2">
      <c r="B34" s="26" t="s">
        <v>52</v>
      </c>
      <c r="C34" s="31" t="s">
        <v>53</v>
      </c>
      <c r="D34" s="89">
        <v>52000</v>
      </c>
      <c r="E34" s="88">
        <v>33000</v>
      </c>
      <c r="F34" s="22">
        <f t="shared" si="1"/>
        <v>63.46153846153846</v>
      </c>
    </row>
    <row r="35" spans="1:7" ht="15" customHeight="1" x14ac:dyDescent="0.2">
      <c r="A35" s="3"/>
      <c r="B35" s="26" t="s">
        <v>50</v>
      </c>
      <c r="C35" s="31" t="s">
        <v>51</v>
      </c>
      <c r="D35" s="82">
        <v>810000</v>
      </c>
      <c r="E35" s="84">
        <v>647051.46</v>
      </c>
      <c r="F35" s="18">
        <f t="shared" si="1"/>
        <v>79.882896296296295</v>
      </c>
    </row>
    <row r="36" spans="1:7" x14ac:dyDescent="0.2">
      <c r="B36" s="26" t="s">
        <v>61</v>
      </c>
      <c r="C36" s="29" t="s">
        <v>17</v>
      </c>
      <c r="D36" s="89">
        <f>SUM(D37:D38)</f>
        <v>0</v>
      </c>
      <c r="E36" s="89">
        <f>E37+E38</f>
        <v>14051.77</v>
      </c>
      <c r="F36" s="19"/>
    </row>
    <row r="37" spans="1:7" ht="25.5" x14ac:dyDescent="0.2">
      <c r="B37" s="26" t="s">
        <v>84</v>
      </c>
      <c r="C37" s="33" t="s">
        <v>75</v>
      </c>
      <c r="D37" s="90">
        <v>0</v>
      </c>
      <c r="E37" s="86">
        <v>9288.81</v>
      </c>
      <c r="F37" s="19"/>
    </row>
    <row r="38" spans="1:7" ht="18" customHeight="1" x14ac:dyDescent="0.2">
      <c r="B38" s="26" t="s">
        <v>85</v>
      </c>
      <c r="C38" s="33" t="s">
        <v>76</v>
      </c>
      <c r="D38" s="90">
        <v>0</v>
      </c>
      <c r="E38" s="86">
        <v>4762.96</v>
      </c>
      <c r="F38" s="19"/>
    </row>
    <row r="39" spans="1:7" ht="18.75" customHeight="1" x14ac:dyDescent="0.25">
      <c r="B39" s="26"/>
      <c r="C39" s="36" t="s">
        <v>44</v>
      </c>
      <c r="D39" s="82">
        <f>SUM(D40+D48+D47)</f>
        <v>611990769.93000007</v>
      </c>
      <c r="E39" s="82">
        <f>SUM(E40+E48+E47)</f>
        <v>408499831.65999997</v>
      </c>
      <c r="F39" s="18">
        <f t="shared" ref="F39:F48" si="2">E39*100/D39</f>
        <v>66.749345207726662</v>
      </c>
    </row>
    <row r="40" spans="1:7" ht="33" customHeight="1" x14ac:dyDescent="0.2">
      <c r="B40" s="26" t="s">
        <v>18</v>
      </c>
      <c r="C40" s="37" t="s">
        <v>77</v>
      </c>
      <c r="D40" s="82">
        <f>SUM(D41+D44+D45+D46)</f>
        <v>613923969.93000007</v>
      </c>
      <c r="E40" s="82">
        <f>SUM(E41+E44+E45+E46)</f>
        <v>410207608.06</v>
      </c>
      <c r="F40" s="18">
        <f t="shared" si="2"/>
        <v>66.817330508657619</v>
      </c>
    </row>
    <row r="41" spans="1:7" ht="27.75" customHeight="1" x14ac:dyDescent="0.2">
      <c r="B41" s="26" t="s">
        <v>46</v>
      </c>
      <c r="C41" s="30" t="s">
        <v>19</v>
      </c>
      <c r="D41" s="87">
        <v>40173700</v>
      </c>
      <c r="E41" s="87">
        <v>40173700</v>
      </c>
      <c r="F41" s="19">
        <f t="shared" si="2"/>
        <v>100</v>
      </c>
      <c r="G41" s="3"/>
    </row>
    <row r="42" spans="1:7" ht="16.5" customHeight="1" x14ac:dyDescent="0.2">
      <c r="B42" s="26" t="s">
        <v>56</v>
      </c>
      <c r="C42" s="30" t="s">
        <v>60</v>
      </c>
      <c r="D42" s="87">
        <v>16214000</v>
      </c>
      <c r="E42" s="85">
        <v>16214000</v>
      </c>
      <c r="F42" s="19">
        <f t="shared" si="2"/>
        <v>100</v>
      </c>
      <c r="G42" s="3"/>
    </row>
    <row r="43" spans="1:7" ht="27.75" customHeight="1" x14ac:dyDescent="0.2">
      <c r="B43" s="26" t="s">
        <v>72</v>
      </c>
      <c r="C43" s="30" t="s">
        <v>71</v>
      </c>
      <c r="D43" s="87">
        <v>23959700</v>
      </c>
      <c r="E43" s="85">
        <v>23959700</v>
      </c>
      <c r="F43" s="19">
        <f t="shared" si="2"/>
        <v>100</v>
      </c>
      <c r="G43" s="3"/>
    </row>
    <row r="44" spans="1:7" ht="24.75" customHeight="1" x14ac:dyDescent="0.2">
      <c r="B44" s="26" t="s">
        <v>47</v>
      </c>
      <c r="C44" s="34" t="s">
        <v>65</v>
      </c>
      <c r="D44" s="87">
        <v>288481726.74000001</v>
      </c>
      <c r="E44" s="85">
        <v>162794809.52000001</v>
      </c>
      <c r="F44" s="19">
        <f t="shared" si="2"/>
        <v>56.431584544251614</v>
      </c>
      <c r="G44" s="3"/>
    </row>
    <row r="45" spans="1:7" ht="24.75" customHeight="1" x14ac:dyDescent="0.2">
      <c r="B45" s="26" t="s">
        <v>64</v>
      </c>
      <c r="C45" s="34" t="s">
        <v>66</v>
      </c>
      <c r="D45" s="87">
        <v>268651871.19</v>
      </c>
      <c r="E45" s="85">
        <v>202493412.53999999</v>
      </c>
      <c r="F45" s="19">
        <f t="shared" si="2"/>
        <v>75.373907370550043</v>
      </c>
      <c r="G45" s="3"/>
    </row>
    <row r="46" spans="1:7" ht="15.75" customHeight="1" x14ac:dyDescent="0.2">
      <c r="B46" s="26" t="s">
        <v>74</v>
      </c>
      <c r="C46" s="34" t="s">
        <v>70</v>
      </c>
      <c r="D46" s="85">
        <v>16616672</v>
      </c>
      <c r="E46" s="85">
        <v>4745686</v>
      </c>
      <c r="F46" s="19">
        <f t="shared" si="2"/>
        <v>28.559786219526991</v>
      </c>
      <c r="G46" s="3"/>
    </row>
    <row r="47" spans="1:7" ht="24.75" customHeight="1" x14ac:dyDescent="0.2">
      <c r="B47" s="26" t="s">
        <v>123</v>
      </c>
      <c r="C47" s="34" t="s">
        <v>124</v>
      </c>
      <c r="D47" s="85">
        <v>610522.22</v>
      </c>
      <c r="E47" s="85">
        <v>835945.82</v>
      </c>
      <c r="F47" s="19">
        <f t="shared" si="2"/>
        <v>136.92307873741271</v>
      </c>
      <c r="G47" s="3"/>
    </row>
    <row r="48" spans="1:7" ht="15.75" customHeight="1" thickBot="1" x14ac:dyDescent="0.25">
      <c r="B48" s="26" t="s">
        <v>100</v>
      </c>
      <c r="C48" s="34" t="s">
        <v>101</v>
      </c>
      <c r="D48" s="85">
        <v>-2543722.2200000002</v>
      </c>
      <c r="E48" s="85">
        <v>-2543722.2200000002</v>
      </c>
      <c r="F48" s="19">
        <f t="shared" si="2"/>
        <v>100</v>
      </c>
      <c r="G48" s="3"/>
    </row>
    <row r="49" spans="2:6" ht="18" customHeight="1" thickBot="1" x14ac:dyDescent="0.25">
      <c r="B49" s="24"/>
      <c r="C49" s="43" t="s">
        <v>45</v>
      </c>
      <c r="D49" s="91">
        <f>D7+D39</f>
        <v>811915769.93000007</v>
      </c>
      <c r="E49" s="91">
        <f>E7+E39</f>
        <v>556696977</v>
      </c>
      <c r="F49" s="44">
        <f t="shared" ref="F49:F63" si="3">E49*100/D49</f>
        <v>68.565853456448579</v>
      </c>
    </row>
    <row r="50" spans="2:6" ht="17.25" customHeight="1" x14ac:dyDescent="0.2">
      <c r="B50" s="79" t="s">
        <v>20</v>
      </c>
      <c r="C50" s="80"/>
      <c r="D50" s="80"/>
      <c r="E50" s="80"/>
      <c r="F50" s="81"/>
    </row>
    <row r="51" spans="2:6" ht="16.5" customHeight="1" x14ac:dyDescent="0.2">
      <c r="B51" s="38" t="s">
        <v>21</v>
      </c>
      <c r="C51" s="102" t="s">
        <v>185</v>
      </c>
      <c r="D51" s="82">
        <f>D52+D53+D54+D55+D56+D57</f>
        <v>60317936.899999991</v>
      </c>
      <c r="E51" s="82">
        <f>E52+E53+E54+E55+E56+E57</f>
        <v>43862559.849999994</v>
      </c>
      <c r="F51" s="18">
        <f t="shared" si="3"/>
        <v>72.718932550227848</v>
      </c>
    </row>
    <row r="52" spans="2:6" ht="16.5" customHeight="1" x14ac:dyDescent="0.2">
      <c r="B52" s="53" t="s">
        <v>142</v>
      </c>
      <c r="C52" s="103" t="s">
        <v>128</v>
      </c>
      <c r="D52" s="83">
        <v>1033000</v>
      </c>
      <c r="E52" s="92">
        <v>738930.22</v>
      </c>
      <c r="F52" s="18">
        <f t="shared" si="3"/>
        <v>71.53245111326234</v>
      </c>
    </row>
    <row r="53" spans="2:6" ht="16.5" customHeight="1" x14ac:dyDescent="0.2">
      <c r="B53" s="53" t="s">
        <v>143</v>
      </c>
      <c r="C53" s="103" t="s">
        <v>129</v>
      </c>
      <c r="D53" s="83">
        <v>2940000</v>
      </c>
      <c r="E53" s="92">
        <v>2147938.7999999998</v>
      </c>
      <c r="F53" s="18">
        <f t="shared" si="3"/>
        <v>73.059142857142845</v>
      </c>
    </row>
    <row r="54" spans="2:6" ht="27" customHeight="1" x14ac:dyDescent="0.2">
      <c r="B54" s="53" t="s">
        <v>144</v>
      </c>
      <c r="C54" s="103" t="s">
        <v>130</v>
      </c>
      <c r="D54" s="83">
        <v>27242460.190000001</v>
      </c>
      <c r="E54" s="92">
        <v>19696112.899999999</v>
      </c>
      <c r="F54" s="18">
        <f t="shared" si="3"/>
        <v>72.299317912667547</v>
      </c>
    </row>
    <row r="55" spans="2:6" ht="40.5" customHeight="1" x14ac:dyDescent="0.2">
      <c r="B55" s="53" t="s">
        <v>145</v>
      </c>
      <c r="C55" s="103" t="s">
        <v>131</v>
      </c>
      <c r="D55" s="83">
        <v>9207000</v>
      </c>
      <c r="E55" s="92">
        <v>6352578.3399999999</v>
      </c>
      <c r="F55" s="18">
        <f t="shared" si="3"/>
        <v>68.997266644944062</v>
      </c>
    </row>
    <row r="56" spans="2:6" ht="16.5" customHeight="1" x14ac:dyDescent="0.2">
      <c r="B56" s="53" t="s">
        <v>141</v>
      </c>
      <c r="C56" s="103" t="s">
        <v>132</v>
      </c>
      <c r="D56" s="83">
        <v>103764.33</v>
      </c>
      <c r="E56" s="92">
        <v>0</v>
      </c>
      <c r="F56" s="18">
        <f t="shared" si="3"/>
        <v>0</v>
      </c>
    </row>
    <row r="57" spans="2:6" ht="16.5" customHeight="1" x14ac:dyDescent="0.2">
      <c r="B57" s="53" t="s">
        <v>140</v>
      </c>
      <c r="C57" s="103" t="s">
        <v>133</v>
      </c>
      <c r="D57" s="83">
        <v>19791712.379999999</v>
      </c>
      <c r="E57" s="92">
        <v>14926999.59</v>
      </c>
      <c r="F57" s="18">
        <f t="shared" si="3"/>
        <v>75.420455306758058</v>
      </c>
    </row>
    <row r="58" spans="2:6" ht="16.5" x14ac:dyDescent="0.2">
      <c r="B58" s="55" t="s">
        <v>62</v>
      </c>
      <c r="C58" s="40" t="s">
        <v>183</v>
      </c>
      <c r="D58" s="89">
        <v>1568500</v>
      </c>
      <c r="E58" s="88">
        <v>1012043.42</v>
      </c>
      <c r="F58" s="23">
        <f t="shared" si="3"/>
        <v>64.523010519604725</v>
      </c>
    </row>
    <row r="59" spans="2:6" ht="32.25" customHeight="1" x14ac:dyDescent="0.2">
      <c r="B59" s="55" t="s">
        <v>22</v>
      </c>
      <c r="C59" s="40" t="s">
        <v>184</v>
      </c>
      <c r="D59" s="82">
        <f>D60+D61+D62</f>
        <v>16930322.670000002</v>
      </c>
      <c r="E59" s="82">
        <f>E60+E61+E62</f>
        <v>253225.67</v>
      </c>
      <c r="F59" s="23">
        <f t="shared" si="3"/>
        <v>1.4956931119139738</v>
      </c>
    </row>
    <row r="60" spans="2:6" ht="41.25" customHeight="1" x14ac:dyDescent="0.2">
      <c r="B60" s="53" t="s">
        <v>137</v>
      </c>
      <c r="C60" s="50" t="s">
        <v>134</v>
      </c>
      <c r="D60" s="83">
        <v>16840457.670000002</v>
      </c>
      <c r="E60" s="92">
        <v>253225.67</v>
      </c>
      <c r="F60" s="18">
        <f t="shared" si="3"/>
        <v>1.503674513853043</v>
      </c>
    </row>
    <row r="61" spans="2:6" ht="16.5" customHeight="1" x14ac:dyDescent="0.2">
      <c r="B61" s="53" t="s">
        <v>138</v>
      </c>
      <c r="C61" s="50" t="s">
        <v>135</v>
      </c>
      <c r="D61" s="83">
        <v>25000</v>
      </c>
      <c r="E61" s="92">
        <v>0</v>
      </c>
      <c r="F61" s="18">
        <f t="shared" si="3"/>
        <v>0</v>
      </c>
    </row>
    <row r="62" spans="2:6" ht="43.5" customHeight="1" x14ac:dyDescent="0.2">
      <c r="B62" s="53" t="s">
        <v>139</v>
      </c>
      <c r="C62" s="50" t="s">
        <v>136</v>
      </c>
      <c r="D62" s="83">
        <v>64865</v>
      </c>
      <c r="E62" s="92">
        <v>0</v>
      </c>
      <c r="F62" s="18">
        <f t="shared" si="3"/>
        <v>0</v>
      </c>
    </row>
    <row r="63" spans="2:6" ht="15" customHeight="1" x14ac:dyDescent="0.2">
      <c r="B63" s="55" t="s">
        <v>23</v>
      </c>
      <c r="C63" s="40" t="s">
        <v>24</v>
      </c>
      <c r="D63" s="82">
        <f>SUM(D64:D67)</f>
        <v>45400406.730000004</v>
      </c>
      <c r="E63" s="82">
        <f>SUM(E64:E67)</f>
        <v>11297327.27</v>
      </c>
      <c r="F63" s="18">
        <f t="shared" si="3"/>
        <v>24.883757842052265</v>
      </c>
    </row>
    <row r="64" spans="2:6" ht="13.5" customHeight="1" x14ac:dyDescent="0.2">
      <c r="B64" s="51" t="s">
        <v>125</v>
      </c>
      <c r="C64" s="49" t="s">
        <v>126</v>
      </c>
      <c r="D64" s="87">
        <v>601000</v>
      </c>
      <c r="E64" s="85">
        <v>411029</v>
      </c>
      <c r="F64" s="21">
        <f>E64*100/D64</f>
        <v>68.39084858569052</v>
      </c>
    </row>
    <row r="65" spans="2:6" ht="16.5" customHeight="1" x14ac:dyDescent="0.2">
      <c r="B65" s="52" t="s">
        <v>25</v>
      </c>
      <c r="C65" s="50" t="s">
        <v>26</v>
      </c>
      <c r="D65" s="90">
        <v>13023000</v>
      </c>
      <c r="E65" s="86">
        <v>2677635.4700000002</v>
      </c>
      <c r="F65" s="23">
        <f>E65*100/D65</f>
        <v>20.560819089303543</v>
      </c>
    </row>
    <row r="66" spans="2:6" ht="16.5" customHeight="1" x14ac:dyDescent="0.2">
      <c r="B66" s="52" t="s">
        <v>117</v>
      </c>
      <c r="C66" s="50" t="s">
        <v>118</v>
      </c>
      <c r="D66" s="90">
        <v>20632337</v>
      </c>
      <c r="E66" s="86">
        <v>5782215.3700000001</v>
      </c>
      <c r="F66" s="23">
        <f>E66*100/D66</f>
        <v>28.0250141804101</v>
      </c>
    </row>
    <row r="67" spans="2:6" ht="29.25" customHeight="1" x14ac:dyDescent="0.2">
      <c r="B67" s="52" t="s">
        <v>73</v>
      </c>
      <c r="C67" s="50" t="s">
        <v>146</v>
      </c>
      <c r="D67" s="90">
        <v>11144069.73</v>
      </c>
      <c r="E67" s="86">
        <v>2426447.4300000002</v>
      </c>
      <c r="F67" s="23">
        <f>E67*100/D67</f>
        <v>21.773440841526394</v>
      </c>
    </row>
    <row r="68" spans="2:6" ht="15.75" customHeight="1" x14ac:dyDescent="0.2">
      <c r="B68" s="61" t="s">
        <v>27</v>
      </c>
      <c r="C68" s="40" t="s">
        <v>28</v>
      </c>
      <c r="D68" s="93">
        <f>SUM(D70:D73)</f>
        <v>262029298.87</v>
      </c>
      <c r="E68" s="93">
        <f>SUM(E70:E73)</f>
        <v>94691253.200000003</v>
      </c>
      <c r="F68" s="18">
        <f>E68*100/D68</f>
        <v>36.137658501684939</v>
      </c>
    </row>
    <row r="69" spans="2:6" ht="0.75" hidden="1" customHeight="1" x14ac:dyDescent="0.2">
      <c r="B69" s="74"/>
      <c r="C69" s="74"/>
      <c r="D69" s="87"/>
      <c r="E69" s="85"/>
      <c r="F69" s="21"/>
    </row>
    <row r="70" spans="2:6" ht="18" customHeight="1" x14ac:dyDescent="0.2">
      <c r="B70" s="53" t="s">
        <v>29</v>
      </c>
      <c r="C70" s="54" t="s">
        <v>30</v>
      </c>
      <c r="D70" s="87">
        <v>115442815</v>
      </c>
      <c r="E70" s="85">
        <v>34310830.530000001</v>
      </c>
      <c r="F70" s="23">
        <f t="shared" ref="F70:F84" si="4">E70*100/D70</f>
        <v>29.721061921437034</v>
      </c>
    </row>
    <row r="71" spans="2:6" ht="15" customHeight="1" x14ac:dyDescent="0.2">
      <c r="B71" s="53" t="s">
        <v>31</v>
      </c>
      <c r="C71" s="54" t="s">
        <v>32</v>
      </c>
      <c r="D71" s="87">
        <v>82979827.5</v>
      </c>
      <c r="E71" s="85">
        <v>13837985.449999999</v>
      </c>
      <c r="F71" s="23">
        <v>0</v>
      </c>
    </row>
    <row r="72" spans="2:6" ht="15" customHeight="1" x14ac:dyDescent="0.2">
      <c r="B72" s="53" t="s">
        <v>67</v>
      </c>
      <c r="C72" s="54" t="s">
        <v>68</v>
      </c>
      <c r="D72" s="87">
        <v>28708921.48</v>
      </c>
      <c r="E72" s="85">
        <v>26325248.190000001</v>
      </c>
      <c r="F72" s="23">
        <f t="shared" si="4"/>
        <v>91.69709913463457</v>
      </c>
    </row>
    <row r="73" spans="2:6" ht="15" customHeight="1" x14ac:dyDescent="0.2">
      <c r="B73" s="53" t="s">
        <v>122</v>
      </c>
      <c r="C73" s="54" t="s">
        <v>180</v>
      </c>
      <c r="D73" s="87">
        <v>34897734.890000001</v>
      </c>
      <c r="E73" s="85">
        <v>20217189.030000001</v>
      </c>
      <c r="F73" s="23">
        <v>0</v>
      </c>
    </row>
    <row r="74" spans="2:6" ht="15" customHeight="1" x14ac:dyDescent="0.2">
      <c r="B74" s="61" t="s">
        <v>119</v>
      </c>
      <c r="C74" s="39" t="s">
        <v>120</v>
      </c>
      <c r="D74" s="89">
        <f>D75</f>
        <v>4545000</v>
      </c>
      <c r="E74" s="88">
        <v>0</v>
      </c>
      <c r="F74" s="18">
        <f t="shared" si="4"/>
        <v>0</v>
      </c>
    </row>
    <row r="75" spans="2:6" ht="27" customHeight="1" x14ac:dyDescent="0.2">
      <c r="B75" s="53" t="s">
        <v>178</v>
      </c>
      <c r="C75" s="50" t="s">
        <v>179</v>
      </c>
      <c r="D75" s="83">
        <v>4545000</v>
      </c>
      <c r="E75" s="92">
        <v>0</v>
      </c>
      <c r="F75" s="18">
        <f t="shared" si="4"/>
        <v>0</v>
      </c>
    </row>
    <row r="76" spans="2:6" ht="18.75" customHeight="1" x14ac:dyDescent="0.2">
      <c r="B76" s="55" t="s">
        <v>33</v>
      </c>
      <c r="C76" s="39" t="s">
        <v>34</v>
      </c>
      <c r="D76" s="82">
        <f>D77+D78+D79+D80</f>
        <v>241444765.34</v>
      </c>
      <c r="E76" s="82">
        <f>E77+E78+E79+E80</f>
        <v>176521672.69999999</v>
      </c>
      <c r="F76" s="18">
        <f t="shared" si="4"/>
        <v>73.110581814198383</v>
      </c>
    </row>
    <row r="77" spans="2:6" ht="18.75" customHeight="1" x14ac:dyDescent="0.2">
      <c r="B77" s="53" t="s">
        <v>147</v>
      </c>
      <c r="C77" s="50" t="s">
        <v>148</v>
      </c>
      <c r="D77" s="83">
        <v>68196130.620000005</v>
      </c>
      <c r="E77" s="92">
        <v>51184758.789999999</v>
      </c>
      <c r="F77" s="18">
        <f t="shared" si="4"/>
        <v>75.055224284219065</v>
      </c>
    </row>
    <row r="78" spans="2:6" ht="18.75" customHeight="1" x14ac:dyDescent="0.2">
      <c r="B78" s="53" t="s">
        <v>149</v>
      </c>
      <c r="C78" s="50" t="s">
        <v>150</v>
      </c>
      <c r="D78" s="83">
        <v>142991460.12</v>
      </c>
      <c r="E78" s="92">
        <v>103530423.15000001</v>
      </c>
      <c r="F78" s="18">
        <f>E78*100/D78</f>
        <v>72.403221187556326</v>
      </c>
    </row>
    <row r="79" spans="2:6" ht="18.75" customHeight="1" x14ac:dyDescent="0.2">
      <c r="B79" s="53" t="s">
        <v>152</v>
      </c>
      <c r="C79" s="50" t="s">
        <v>151</v>
      </c>
      <c r="D79" s="83">
        <v>4819150</v>
      </c>
      <c r="E79" s="92">
        <v>4556896.1500000004</v>
      </c>
      <c r="F79" s="18">
        <f t="shared" si="4"/>
        <v>94.558089082099556</v>
      </c>
    </row>
    <row r="80" spans="2:6" ht="18.75" customHeight="1" x14ac:dyDescent="0.2">
      <c r="B80" s="53" t="s">
        <v>153</v>
      </c>
      <c r="C80" s="50" t="s">
        <v>154</v>
      </c>
      <c r="D80" s="83">
        <v>25438024.600000001</v>
      </c>
      <c r="E80" s="92">
        <v>17249594.609999999</v>
      </c>
      <c r="F80" s="18">
        <f t="shared" si="4"/>
        <v>67.810275684692897</v>
      </c>
    </row>
    <row r="81" spans="2:6" ht="21" customHeight="1" x14ac:dyDescent="0.2">
      <c r="B81" s="55" t="s">
        <v>35</v>
      </c>
      <c r="C81" s="40" t="s">
        <v>157</v>
      </c>
      <c r="D81" s="82">
        <f>D82+D83</f>
        <v>36036776.109999999</v>
      </c>
      <c r="E81" s="82">
        <f>E82+E83</f>
        <v>23864476.900000002</v>
      </c>
      <c r="F81" s="18">
        <f t="shared" si="4"/>
        <v>66.222563381239155</v>
      </c>
    </row>
    <row r="82" spans="2:6" ht="19.5" customHeight="1" x14ac:dyDescent="0.2">
      <c r="B82" s="38" t="s">
        <v>155</v>
      </c>
      <c r="C82" s="50" t="s">
        <v>158</v>
      </c>
      <c r="D82" s="83">
        <v>27319519.760000002</v>
      </c>
      <c r="E82" s="92">
        <v>18022888.920000002</v>
      </c>
      <c r="F82" s="18">
        <f t="shared" si="4"/>
        <v>65.970738425601084</v>
      </c>
    </row>
    <row r="83" spans="2:6" ht="30.75" customHeight="1" x14ac:dyDescent="0.2">
      <c r="B83" s="38" t="s">
        <v>156</v>
      </c>
      <c r="C83" s="53" t="s">
        <v>159</v>
      </c>
      <c r="D83" s="83">
        <v>8717256.3499999996</v>
      </c>
      <c r="E83" s="92">
        <v>5841587.9800000004</v>
      </c>
      <c r="F83" s="18">
        <f t="shared" si="4"/>
        <v>67.011772345091131</v>
      </c>
    </row>
    <row r="84" spans="2:6" ht="16.5" x14ac:dyDescent="0.2">
      <c r="B84" s="55" t="s">
        <v>36</v>
      </c>
      <c r="C84" s="40" t="s">
        <v>121</v>
      </c>
      <c r="D84" s="82">
        <v>709800</v>
      </c>
      <c r="E84" s="82">
        <f>SUM(E86:E87)</f>
        <v>612480</v>
      </c>
      <c r="F84" s="18">
        <f t="shared" si="4"/>
        <v>86.289095519864745</v>
      </c>
    </row>
    <row r="85" spans="2:6" ht="15.75" hidden="1" x14ac:dyDescent="0.2">
      <c r="B85" s="74"/>
      <c r="C85" s="74"/>
      <c r="D85" s="87"/>
      <c r="E85" s="85"/>
      <c r="F85" s="21"/>
    </row>
    <row r="86" spans="2:6" ht="17.25" customHeight="1" x14ac:dyDescent="0.2">
      <c r="B86" s="53" t="s">
        <v>37</v>
      </c>
      <c r="C86" s="50" t="s">
        <v>86</v>
      </c>
      <c r="D86" s="94">
        <v>709800</v>
      </c>
      <c r="E86" s="95">
        <v>612480</v>
      </c>
      <c r="F86" s="23">
        <f t="shared" ref="F86:F101" si="5">E86*100/D86</f>
        <v>86.289095519864745</v>
      </c>
    </row>
    <row r="87" spans="2:6" ht="32.25" hidden="1" customHeight="1" x14ac:dyDescent="0.2">
      <c r="B87" s="41"/>
      <c r="C87" s="42"/>
      <c r="D87" s="94"/>
      <c r="E87" s="95"/>
      <c r="F87" s="23"/>
    </row>
    <row r="88" spans="2:6" ht="17.25" customHeight="1" x14ac:dyDescent="0.2">
      <c r="B88" s="55">
        <v>1000</v>
      </c>
      <c r="C88" s="40" t="s">
        <v>38</v>
      </c>
      <c r="D88" s="82">
        <f>D89+D90+D91+D92+D93</f>
        <v>187280019.69000003</v>
      </c>
      <c r="E88" s="84">
        <f>E89+E90+E91+E92+E93</f>
        <v>138044924.99999997</v>
      </c>
      <c r="F88" s="18">
        <f t="shared" si="5"/>
        <v>73.710439174719383</v>
      </c>
    </row>
    <row r="89" spans="2:6" ht="17.25" customHeight="1" x14ac:dyDescent="0.2">
      <c r="B89" s="53" t="s">
        <v>168</v>
      </c>
      <c r="C89" s="50" t="s">
        <v>173</v>
      </c>
      <c r="D89" s="83">
        <v>645000</v>
      </c>
      <c r="E89" s="92">
        <v>394338.85</v>
      </c>
      <c r="F89" s="18">
        <f t="shared" si="5"/>
        <v>61.13780620155039</v>
      </c>
    </row>
    <row r="90" spans="2:6" ht="17.25" customHeight="1" x14ac:dyDescent="0.2">
      <c r="B90" s="53" t="s">
        <v>169</v>
      </c>
      <c r="C90" s="50" t="s">
        <v>174</v>
      </c>
      <c r="D90" s="83">
        <v>18899200</v>
      </c>
      <c r="E90" s="92">
        <v>13325270</v>
      </c>
      <c r="F90" s="18">
        <f t="shared" si="5"/>
        <v>70.507058499830677</v>
      </c>
    </row>
    <row r="91" spans="2:6" ht="17.25" customHeight="1" x14ac:dyDescent="0.2">
      <c r="B91" s="53" t="s">
        <v>170</v>
      </c>
      <c r="C91" s="50" t="s">
        <v>175</v>
      </c>
      <c r="D91" s="83">
        <v>141621676.05000001</v>
      </c>
      <c r="E91" s="92">
        <v>106840715.23999999</v>
      </c>
      <c r="F91" s="18">
        <f t="shared" si="5"/>
        <v>75.440934057495213</v>
      </c>
    </row>
    <row r="92" spans="2:6" ht="17.25" customHeight="1" x14ac:dyDescent="0.2">
      <c r="B92" s="53" t="s">
        <v>171</v>
      </c>
      <c r="C92" s="50" t="s">
        <v>176</v>
      </c>
      <c r="D92" s="83">
        <v>16776039.810000001</v>
      </c>
      <c r="E92" s="92">
        <v>12020901.99</v>
      </c>
      <c r="F92" s="18">
        <f t="shared" si="5"/>
        <v>71.655182785358448</v>
      </c>
    </row>
    <row r="93" spans="2:6" ht="17.25" customHeight="1" x14ac:dyDescent="0.2">
      <c r="B93" s="53" t="s">
        <v>172</v>
      </c>
      <c r="C93" s="50" t="s">
        <v>177</v>
      </c>
      <c r="D93" s="83">
        <v>9338103.8300000001</v>
      </c>
      <c r="E93" s="92">
        <v>5463698.9199999999</v>
      </c>
      <c r="F93" s="18">
        <f t="shared" si="5"/>
        <v>58.509725523152596</v>
      </c>
    </row>
    <row r="94" spans="2:6" ht="17.25" customHeight="1" x14ac:dyDescent="0.2">
      <c r="B94" s="55" t="s">
        <v>94</v>
      </c>
      <c r="C94" s="40" t="s">
        <v>95</v>
      </c>
      <c r="D94" s="82">
        <f>D95+D96</f>
        <v>6981066.8399999999</v>
      </c>
      <c r="E94" s="84">
        <f>E95+E96</f>
        <v>2985640.2</v>
      </c>
      <c r="F94" s="18">
        <f t="shared" si="5"/>
        <v>42.767678184843163</v>
      </c>
    </row>
    <row r="95" spans="2:6" ht="17.25" customHeight="1" x14ac:dyDescent="0.2">
      <c r="B95" s="53" t="s">
        <v>160</v>
      </c>
      <c r="C95" s="50" t="s">
        <v>161</v>
      </c>
      <c r="D95" s="83">
        <v>5072806.84</v>
      </c>
      <c r="E95" s="92">
        <v>2985640.2</v>
      </c>
      <c r="F95" s="18">
        <f t="shared" si="5"/>
        <v>58.855783280721177</v>
      </c>
    </row>
    <row r="96" spans="2:6" ht="17.25" customHeight="1" x14ac:dyDescent="0.2">
      <c r="B96" s="53" t="s">
        <v>162</v>
      </c>
      <c r="C96" s="50" t="s">
        <v>163</v>
      </c>
      <c r="D96" s="83">
        <v>1908260</v>
      </c>
      <c r="E96" s="92">
        <v>0</v>
      </c>
      <c r="F96" s="18">
        <f t="shared" si="5"/>
        <v>0</v>
      </c>
    </row>
    <row r="97" spans="1:7" ht="17.25" customHeight="1" x14ac:dyDescent="0.2">
      <c r="B97" s="55" t="s">
        <v>96</v>
      </c>
      <c r="C97" s="40" t="s">
        <v>97</v>
      </c>
      <c r="D97" s="82">
        <f>D98</f>
        <v>1060000</v>
      </c>
      <c r="E97" s="84">
        <f>E98</f>
        <v>695500</v>
      </c>
      <c r="F97" s="18">
        <f t="shared" si="5"/>
        <v>65.613207547169807</v>
      </c>
    </row>
    <row r="98" spans="1:7" ht="17.25" customHeight="1" x14ac:dyDescent="0.2">
      <c r="B98" s="62" t="s">
        <v>164</v>
      </c>
      <c r="C98" s="56" t="s">
        <v>165</v>
      </c>
      <c r="D98" s="96">
        <v>1060000</v>
      </c>
      <c r="E98" s="97">
        <v>695500</v>
      </c>
      <c r="F98" s="18">
        <f t="shared" si="5"/>
        <v>65.613207547169807</v>
      </c>
    </row>
    <row r="99" spans="1:7" ht="33" x14ac:dyDescent="0.2">
      <c r="B99" s="60" t="s">
        <v>98</v>
      </c>
      <c r="C99" s="45" t="s">
        <v>99</v>
      </c>
      <c r="D99" s="98">
        <f>D100</f>
        <v>4930942.3600000003</v>
      </c>
      <c r="E99" s="99">
        <f>E100</f>
        <v>2823664.43</v>
      </c>
      <c r="F99" s="46">
        <f t="shared" si="5"/>
        <v>57.264194627495094</v>
      </c>
    </row>
    <row r="100" spans="1:7" ht="27" x14ac:dyDescent="0.2">
      <c r="B100" s="53" t="s">
        <v>166</v>
      </c>
      <c r="C100" s="50" t="s">
        <v>167</v>
      </c>
      <c r="D100" s="83">
        <v>4930942.3600000003</v>
      </c>
      <c r="E100" s="88">
        <v>2823664.43</v>
      </c>
      <c r="F100" s="46">
        <f t="shared" si="5"/>
        <v>57.264194627495094</v>
      </c>
    </row>
    <row r="101" spans="1:7" ht="19.5" thickBot="1" x14ac:dyDescent="0.25">
      <c r="B101" s="57"/>
      <c r="C101" s="58" t="s">
        <v>39</v>
      </c>
      <c r="D101" s="100">
        <f>SUM(D51+D58+D59+D63+D68+D76+D81+D84+D88+D94+D97+D99+D74)</f>
        <v>869234835.51000011</v>
      </c>
      <c r="E101" s="100">
        <f>SUM(E51+E58+E59+E63+E68+E76+E81+E84+E88+E94+E97+E99+E74)</f>
        <v>496664768.63999999</v>
      </c>
      <c r="F101" s="59">
        <f t="shared" si="5"/>
        <v>57.138157417333069</v>
      </c>
    </row>
    <row r="102" spans="1:7" ht="16.5" x14ac:dyDescent="0.2">
      <c r="B102" s="47"/>
      <c r="C102" s="48" t="s">
        <v>181</v>
      </c>
      <c r="D102" s="101">
        <f>SUM(D49-D101)</f>
        <v>-57319065.580000043</v>
      </c>
      <c r="E102" s="101">
        <f>SUM(E49-E101)</f>
        <v>60032208.360000014</v>
      </c>
      <c r="F102" s="25"/>
    </row>
    <row r="103" spans="1:7" ht="23.25" customHeight="1" x14ac:dyDescent="0.2">
      <c r="B103" s="63"/>
      <c r="C103" s="64"/>
      <c r="D103" s="64"/>
      <c r="E103" s="64"/>
      <c r="F103" s="64"/>
    </row>
    <row r="104" spans="1:7" ht="18.75" customHeight="1" x14ac:dyDescent="0.2">
      <c r="A104" s="65"/>
      <c r="B104" s="65"/>
      <c r="C104" s="65"/>
      <c r="D104" s="65"/>
      <c r="E104" s="65"/>
      <c r="F104" s="65"/>
      <c r="G104" s="65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11">
    <mergeCell ref="B103:F103"/>
    <mergeCell ref="A104:G104"/>
    <mergeCell ref="B2:F3"/>
    <mergeCell ref="B4:C5"/>
    <mergeCell ref="F4:F5"/>
    <mergeCell ref="B69:C69"/>
    <mergeCell ref="B85:C85"/>
    <mergeCell ref="D4:D5"/>
    <mergeCell ref="E4:E5"/>
    <mergeCell ref="B6:F6"/>
    <mergeCell ref="B50:F5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2013-10-03T08:42:42Z</cp:lastPrinted>
  <dcterms:created xsi:type="dcterms:W3CDTF">2005-02-24T04:25:28Z</dcterms:created>
  <dcterms:modified xsi:type="dcterms:W3CDTF">2013-10-23T12:39:15Z</dcterms:modified>
</cp:coreProperties>
</file>